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cunovodstvo\Desktop\za školski-IZVRŠENJE PLANA 2022\"/>
    </mc:Choice>
  </mc:AlternateContent>
  <xr:revisionPtr revIDLastSave="0" documentId="13_ncr:1_{587BBB9D-A18F-493D-B4E9-5CDFCF3BBBF6}" xr6:coauthVersionLast="47" xr6:coauthVersionMax="47" xr10:uidLastSave="{00000000-0000-0000-0000-000000000000}"/>
  <bookViews>
    <workbookView xWindow="-120" yWindow="-120" windowWidth="25440" windowHeight="15390" activeTab="1" xr2:uid="{9B459D16-BAAC-4C0D-B99C-9940FCCB434A}"/>
  </bookViews>
  <sheets>
    <sheet name="Opći dio Izvršenja 2022" sheetId="4" r:id="rId1"/>
    <sheet name="ukupno 1-12 22" sheetId="2" r:id="rId2"/>
    <sheet name="IZVRŠENJE PLANA ZA 1-12 2022" sheetId="1" r:id="rId3"/>
  </sheets>
  <definedNames>
    <definedName name="_xlnm.Print_Area" localSheetId="2">'IZVRŠENJE PLANA ZA 1-12 2022'!$B$400:$L$461</definedName>
    <definedName name="_xlnm.Print_Area" localSheetId="1">'ukupno 1-12 22'!$B$400:$L$461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4" l="1"/>
  <c r="G10" i="4"/>
  <c r="H7" i="4"/>
  <c r="K576" i="2"/>
  <c r="H576" i="2"/>
  <c r="I573" i="2"/>
  <c r="F573" i="2"/>
  <c r="E573" i="2"/>
  <c r="L570" i="2"/>
  <c r="L569" i="2" s="1"/>
  <c r="K570" i="2"/>
  <c r="K569" i="2" s="1"/>
  <c r="J569" i="2"/>
  <c r="I569" i="2"/>
  <c r="H569" i="2"/>
  <c r="G569" i="2"/>
  <c r="J568" i="2"/>
  <c r="J573" i="2" s="1"/>
  <c r="I568" i="2"/>
  <c r="H568" i="2"/>
  <c r="H573" i="2" s="1"/>
  <c r="G568" i="2"/>
  <c r="G573" i="2" s="1"/>
  <c r="J566" i="2"/>
  <c r="J563" i="2" s="1"/>
  <c r="I566" i="2"/>
  <c r="I563" i="2" s="1"/>
  <c r="I562" i="2" s="1"/>
  <c r="I572" i="2" s="1"/>
  <c r="H566" i="2"/>
  <c r="G566" i="2"/>
  <c r="G563" i="2" s="1"/>
  <c r="L565" i="2"/>
  <c r="K565" i="2"/>
  <c r="L564" i="2"/>
  <c r="K564" i="2"/>
  <c r="J564" i="2"/>
  <c r="I564" i="2"/>
  <c r="H564" i="2"/>
  <c r="G564" i="2"/>
  <c r="H563" i="2"/>
  <c r="H562" i="2" s="1"/>
  <c r="H572" i="2" s="1"/>
  <c r="L552" i="2"/>
  <c r="K552" i="2"/>
  <c r="L551" i="2"/>
  <c r="K551" i="2"/>
  <c r="J551" i="2"/>
  <c r="J547" i="2" s="1"/>
  <c r="I551" i="2"/>
  <c r="I547" i="2" s="1"/>
  <c r="I546" i="2" s="1"/>
  <c r="H551" i="2"/>
  <c r="G551" i="2"/>
  <c r="L549" i="2"/>
  <c r="K549" i="2"/>
  <c r="L548" i="2"/>
  <c r="K548" i="2"/>
  <c r="J548" i="2"/>
  <c r="I548" i="2"/>
  <c r="H548" i="2"/>
  <c r="G548" i="2"/>
  <c r="K547" i="2"/>
  <c r="H547" i="2"/>
  <c r="G547" i="2"/>
  <c r="G546" i="2" s="1"/>
  <c r="F547" i="2"/>
  <c r="F555" i="2" s="1"/>
  <c r="E547" i="2"/>
  <c r="E555" i="2" s="1"/>
  <c r="D547" i="2"/>
  <c r="H546" i="2"/>
  <c r="J542" i="2"/>
  <c r="I542" i="2"/>
  <c r="I541" i="2" s="1"/>
  <c r="H542" i="2"/>
  <c r="G542" i="2"/>
  <c r="F542" i="2"/>
  <c r="E542" i="2"/>
  <c r="D542" i="2"/>
  <c r="J541" i="2"/>
  <c r="H541" i="2"/>
  <c r="G541" i="2"/>
  <c r="F541" i="2"/>
  <c r="E541" i="2"/>
  <c r="D541" i="2"/>
  <c r="D540" i="2"/>
  <c r="J539" i="2"/>
  <c r="I539" i="2"/>
  <c r="H539" i="2"/>
  <c r="G539" i="2"/>
  <c r="F539" i="2"/>
  <c r="F533" i="2" s="1"/>
  <c r="E539" i="2"/>
  <c r="D539" i="2"/>
  <c r="L538" i="2"/>
  <c r="J537" i="2"/>
  <c r="I537" i="2"/>
  <c r="H537" i="2"/>
  <c r="G537" i="2"/>
  <c r="G530" i="2" s="1"/>
  <c r="G529" i="2" s="1"/>
  <c r="G544" i="2" s="1"/>
  <c r="D536" i="2"/>
  <c r="J535" i="2"/>
  <c r="I535" i="2"/>
  <c r="H535" i="2"/>
  <c r="G535" i="2"/>
  <c r="F535" i="2"/>
  <c r="E535" i="2"/>
  <c r="D535" i="2"/>
  <c r="D534" i="2"/>
  <c r="J533" i="2"/>
  <c r="I533" i="2"/>
  <c r="H533" i="2"/>
  <c r="G533" i="2"/>
  <c r="E533" i="2"/>
  <c r="D533" i="2"/>
  <c r="L532" i="2"/>
  <c r="D532" i="2"/>
  <c r="J531" i="2"/>
  <c r="L531" i="2" s="1"/>
  <c r="I531" i="2"/>
  <c r="I530" i="2" s="1"/>
  <c r="I529" i="2" s="1"/>
  <c r="I544" i="2" s="1"/>
  <c r="H531" i="2"/>
  <c r="H530" i="2" s="1"/>
  <c r="G531" i="2"/>
  <c r="F531" i="2"/>
  <c r="E531" i="2"/>
  <c r="D531" i="2"/>
  <c r="J530" i="2"/>
  <c r="F530" i="2"/>
  <c r="E530" i="2"/>
  <c r="D530" i="2"/>
  <c r="D555" i="2" s="1"/>
  <c r="L528" i="2"/>
  <c r="K528" i="2"/>
  <c r="L527" i="2"/>
  <c r="J526" i="2"/>
  <c r="J525" i="2" s="1"/>
  <c r="J524" i="2" s="1"/>
  <c r="I526" i="2"/>
  <c r="H526" i="2"/>
  <c r="H525" i="2" s="1"/>
  <c r="H524" i="2" s="1"/>
  <c r="H554" i="2" s="1"/>
  <c r="G526" i="2"/>
  <c r="G525" i="2" s="1"/>
  <c r="G524" i="2" s="1"/>
  <c r="G554" i="2" s="1"/>
  <c r="I525" i="2"/>
  <c r="I524" i="2" s="1"/>
  <c r="K518" i="2"/>
  <c r="K517" i="2"/>
  <c r="H517" i="2"/>
  <c r="G517" i="2"/>
  <c r="K512" i="2"/>
  <c r="L511" i="2"/>
  <c r="L510" i="2" s="1"/>
  <c r="K511" i="2"/>
  <c r="K510" i="2"/>
  <c r="J510" i="2"/>
  <c r="J506" i="2" s="1"/>
  <c r="I510" i="2"/>
  <c r="I506" i="2" s="1"/>
  <c r="I505" i="2" s="1"/>
  <c r="H510" i="2"/>
  <c r="G510" i="2"/>
  <c r="J507" i="2"/>
  <c r="I507" i="2"/>
  <c r="H507" i="2"/>
  <c r="G507" i="2"/>
  <c r="H506" i="2"/>
  <c r="H505" i="2" s="1"/>
  <c r="G506" i="2"/>
  <c r="G505" i="2" s="1"/>
  <c r="F506" i="2"/>
  <c r="E506" i="2"/>
  <c r="D506" i="2"/>
  <c r="L501" i="2"/>
  <c r="J500" i="2"/>
  <c r="J499" i="2" s="1"/>
  <c r="I500" i="2"/>
  <c r="I499" i="2" s="1"/>
  <c r="L499" i="2" s="1"/>
  <c r="H500" i="2"/>
  <c r="H499" i="2" s="1"/>
  <c r="G500" i="2"/>
  <c r="F500" i="2"/>
  <c r="E500" i="2"/>
  <c r="D500" i="2"/>
  <c r="D499" i="2" s="1"/>
  <c r="G499" i="2"/>
  <c r="F499" i="2"/>
  <c r="E499" i="2"/>
  <c r="L497" i="2"/>
  <c r="K497" i="2"/>
  <c r="D497" i="2"/>
  <c r="D496" i="2" s="1"/>
  <c r="L496" i="2"/>
  <c r="K496" i="2"/>
  <c r="J496" i="2"/>
  <c r="I496" i="2"/>
  <c r="H496" i="2"/>
  <c r="G496" i="2"/>
  <c r="F496" i="2"/>
  <c r="E496" i="2"/>
  <c r="J494" i="2"/>
  <c r="L492" i="2"/>
  <c r="J491" i="2"/>
  <c r="L491" i="2" s="1"/>
  <c r="I491" i="2"/>
  <c r="H491" i="2"/>
  <c r="G491" i="2"/>
  <c r="D490" i="2"/>
  <c r="L488" i="2"/>
  <c r="K488" i="2"/>
  <c r="D488" i="2"/>
  <c r="D487" i="2" s="1"/>
  <c r="J487" i="2"/>
  <c r="L487" i="2" s="1"/>
  <c r="I487" i="2"/>
  <c r="H487" i="2"/>
  <c r="G487" i="2"/>
  <c r="F487" i="2"/>
  <c r="E487" i="2"/>
  <c r="L485" i="2"/>
  <c r="K485" i="2"/>
  <c r="D485" i="2"/>
  <c r="J484" i="2"/>
  <c r="L484" i="2" s="1"/>
  <c r="I484" i="2"/>
  <c r="I483" i="2" s="1"/>
  <c r="I476" i="2" s="1"/>
  <c r="I502" i="2" s="1"/>
  <c r="H484" i="2"/>
  <c r="H483" i="2" s="1"/>
  <c r="G484" i="2"/>
  <c r="F484" i="2"/>
  <c r="E484" i="2"/>
  <c r="J483" i="2"/>
  <c r="F483" i="2"/>
  <c r="F514" i="2" s="1"/>
  <c r="E483" i="2"/>
  <c r="L482" i="2"/>
  <c r="J481" i="2"/>
  <c r="L481" i="2" s="1"/>
  <c r="I481" i="2"/>
  <c r="H481" i="2"/>
  <c r="G481" i="2"/>
  <c r="L480" i="2"/>
  <c r="J478" i="2"/>
  <c r="L478" i="2" s="1"/>
  <c r="I478" i="2"/>
  <c r="H478" i="2"/>
  <c r="H477" i="2" s="1"/>
  <c r="G478" i="2"/>
  <c r="G477" i="2" s="1"/>
  <c r="I477" i="2"/>
  <c r="L472" i="2"/>
  <c r="K472" i="2"/>
  <c r="J472" i="2"/>
  <c r="I472" i="2"/>
  <c r="H472" i="2"/>
  <c r="G472" i="2"/>
  <c r="G468" i="2" s="1"/>
  <c r="G467" i="2" s="1"/>
  <c r="K471" i="2"/>
  <c r="L470" i="2"/>
  <c r="K470" i="2"/>
  <c r="J469" i="2"/>
  <c r="L469" i="2" s="1"/>
  <c r="I469" i="2"/>
  <c r="H469" i="2"/>
  <c r="G469" i="2"/>
  <c r="J468" i="2"/>
  <c r="L468" i="2" s="1"/>
  <c r="I468" i="2"/>
  <c r="I467" i="2" s="1"/>
  <c r="H468" i="2"/>
  <c r="J467" i="2"/>
  <c r="J513" i="2" s="1"/>
  <c r="H467" i="2"/>
  <c r="J461" i="2"/>
  <c r="I461" i="2"/>
  <c r="K459" i="2"/>
  <c r="I459" i="2"/>
  <c r="E457" i="2"/>
  <c r="D457" i="2"/>
  <c r="H454" i="2"/>
  <c r="G454" i="2"/>
  <c r="K454" i="2" s="1"/>
  <c r="K453" i="2"/>
  <c r="L452" i="2"/>
  <c r="L451" i="2" s="1"/>
  <c r="K452" i="2"/>
  <c r="K451" i="2" s="1"/>
  <c r="J451" i="2"/>
  <c r="J447" i="2" s="1"/>
  <c r="I451" i="2"/>
  <c r="I447" i="2" s="1"/>
  <c r="I446" i="2" s="1"/>
  <c r="H451" i="2"/>
  <c r="H447" i="2" s="1"/>
  <c r="G451" i="2"/>
  <c r="G447" i="2" s="1"/>
  <c r="G446" i="2" s="1"/>
  <c r="J448" i="2"/>
  <c r="I448" i="2"/>
  <c r="H448" i="2"/>
  <c r="G448" i="2"/>
  <c r="F447" i="2"/>
  <c r="E447" i="2"/>
  <c r="D447" i="2"/>
  <c r="H446" i="2"/>
  <c r="J441" i="2"/>
  <c r="G441" i="2"/>
  <c r="G413" i="2" s="1"/>
  <c r="L438" i="2"/>
  <c r="K438" i="2"/>
  <c r="L437" i="2"/>
  <c r="K437" i="2"/>
  <c r="D437" i="2"/>
  <c r="L436" i="2"/>
  <c r="J436" i="2"/>
  <c r="K436" i="2" s="1"/>
  <c r="I436" i="2"/>
  <c r="H436" i="2"/>
  <c r="G436" i="2"/>
  <c r="F436" i="2"/>
  <c r="E436" i="2"/>
  <c r="D436" i="2"/>
  <c r="L434" i="2"/>
  <c r="L433" i="2"/>
  <c r="L432" i="2"/>
  <c r="L431" i="2"/>
  <c r="J431" i="2"/>
  <c r="G431" i="2"/>
  <c r="L430" i="2"/>
  <c r="D430" i="2"/>
  <c r="L429" i="2"/>
  <c r="L428" i="2"/>
  <c r="K428" i="2"/>
  <c r="D428" i="2"/>
  <c r="J427" i="2"/>
  <c r="J423" i="2" s="1"/>
  <c r="I427" i="2"/>
  <c r="H427" i="2"/>
  <c r="G427" i="2"/>
  <c r="F427" i="2"/>
  <c r="E427" i="2"/>
  <c r="D427" i="2"/>
  <c r="L426" i="2"/>
  <c r="L425" i="2"/>
  <c r="K425" i="2"/>
  <c r="D425" i="2"/>
  <c r="K424" i="2"/>
  <c r="I424" i="2"/>
  <c r="H424" i="2"/>
  <c r="H423" i="2" s="1"/>
  <c r="G424" i="2"/>
  <c r="F424" i="2"/>
  <c r="E424" i="2"/>
  <c r="D424" i="2"/>
  <c r="G423" i="2"/>
  <c r="F423" i="2"/>
  <c r="E423" i="2"/>
  <c r="D423" i="2"/>
  <c r="K422" i="2"/>
  <c r="L421" i="2"/>
  <c r="K421" i="2"/>
  <c r="L420" i="2"/>
  <c r="J420" i="2"/>
  <c r="K420" i="2" s="1"/>
  <c r="I420" i="2"/>
  <c r="H420" i="2"/>
  <c r="G420" i="2"/>
  <c r="L419" i="2"/>
  <c r="K419" i="2"/>
  <c r="J418" i="2"/>
  <c r="L418" i="2" s="1"/>
  <c r="I418" i="2"/>
  <c r="I414" i="2" s="1"/>
  <c r="H418" i="2"/>
  <c r="H414" i="2" s="1"/>
  <c r="G418" i="2"/>
  <c r="L417" i="2"/>
  <c r="K417" i="2"/>
  <c r="L416" i="2"/>
  <c r="K416" i="2"/>
  <c r="L415" i="2"/>
  <c r="J415" i="2"/>
  <c r="I415" i="2"/>
  <c r="H415" i="2"/>
  <c r="G415" i="2"/>
  <c r="K415" i="2" s="1"/>
  <c r="L414" i="2"/>
  <c r="J414" i="2"/>
  <c r="K414" i="2" s="1"/>
  <c r="G414" i="2"/>
  <c r="L412" i="2"/>
  <c r="K412" i="2"/>
  <c r="L411" i="2"/>
  <c r="K411" i="2"/>
  <c r="L410" i="2"/>
  <c r="K410" i="2"/>
  <c r="L409" i="2"/>
  <c r="K409" i="2"/>
  <c r="J408" i="2"/>
  <c r="L408" i="2" s="1"/>
  <c r="G408" i="2"/>
  <c r="G404" i="2" s="1"/>
  <c r="G456" i="2" s="1"/>
  <c r="L407" i="2"/>
  <c r="K407" i="2"/>
  <c r="K406" i="2"/>
  <c r="J406" i="2"/>
  <c r="I406" i="2"/>
  <c r="L406" i="2" s="1"/>
  <c r="H406" i="2"/>
  <c r="H405" i="2" s="1"/>
  <c r="H404" i="2" s="1"/>
  <c r="G406" i="2"/>
  <c r="K405" i="2"/>
  <c r="J405" i="2"/>
  <c r="I405" i="2"/>
  <c r="L405" i="2" s="1"/>
  <c r="G405" i="2"/>
  <c r="J404" i="2"/>
  <c r="I404" i="2"/>
  <c r="L404" i="2" s="1"/>
  <c r="K396" i="2"/>
  <c r="I396" i="2"/>
  <c r="H396" i="2"/>
  <c r="L387" i="2"/>
  <c r="K387" i="2"/>
  <c r="D387" i="2"/>
  <c r="L386" i="2"/>
  <c r="K386" i="2"/>
  <c r="J386" i="2"/>
  <c r="I386" i="2"/>
  <c r="H386" i="2"/>
  <c r="H376" i="2" s="1"/>
  <c r="H375" i="2" s="1"/>
  <c r="H393" i="2" s="1"/>
  <c r="G386" i="2"/>
  <c r="F386" i="2"/>
  <c r="E386" i="2"/>
  <c r="D386" i="2"/>
  <c r="L385" i="2"/>
  <c r="K385" i="2"/>
  <c r="D385" i="2"/>
  <c r="L383" i="2"/>
  <c r="K383" i="2"/>
  <c r="J383" i="2"/>
  <c r="I383" i="2"/>
  <c r="H383" i="2"/>
  <c r="G383" i="2"/>
  <c r="F383" i="2"/>
  <c r="E383" i="2"/>
  <c r="D383" i="2"/>
  <c r="L381" i="2"/>
  <c r="K381" i="2"/>
  <c r="L380" i="2"/>
  <c r="K380" i="2"/>
  <c r="D380" i="2"/>
  <c r="D379" i="2" s="1"/>
  <c r="L379" i="2"/>
  <c r="J379" i="2"/>
  <c r="I379" i="2"/>
  <c r="H379" i="2"/>
  <c r="G379" i="2"/>
  <c r="F379" i="2"/>
  <c r="E379" i="2"/>
  <c r="L378" i="2"/>
  <c r="D378" i="2"/>
  <c r="D377" i="2" s="1"/>
  <c r="D376" i="2" s="1"/>
  <c r="D393" i="2" s="1"/>
  <c r="L377" i="2"/>
  <c r="J377" i="2"/>
  <c r="I377" i="2"/>
  <c r="H377" i="2"/>
  <c r="G377" i="2"/>
  <c r="F377" i="2"/>
  <c r="F376" i="2" s="1"/>
  <c r="F393" i="2" s="1"/>
  <c r="E377" i="2"/>
  <c r="J376" i="2"/>
  <c r="L376" i="2" s="1"/>
  <c r="I376" i="2"/>
  <c r="I375" i="2" s="1"/>
  <c r="L374" i="2"/>
  <c r="K374" i="2"/>
  <c r="J373" i="2"/>
  <c r="L373" i="2" s="1"/>
  <c r="I373" i="2"/>
  <c r="I372" i="2" s="1"/>
  <c r="I371" i="2" s="1"/>
  <c r="I392" i="2" s="1"/>
  <c r="H373" i="2"/>
  <c r="G373" i="2"/>
  <c r="G372" i="2" s="1"/>
  <c r="G371" i="2" s="1"/>
  <c r="J372" i="2"/>
  <c r="H372" i="2"/>
  <c r="H371" i="2" s="1"/>
  <c r="H392" i="2" s="1"/>
  <c r="L365" i="2"/>
  <c r="L364" i="2"/>
  <c r="L363" i="2"/>
  <c r="L361" i="2"/>
  <c r="L360" i="2"/>
  <c r="H360" i="2"/>
  <c r="H353" i="2"/>
  <c r="J351" i="2"/>
  <c r="L346" i="2"/>
  <c r="K346" i="2"/>
  <c r="L345" i="2"/>
  <c r="K345" i="2"/>
  <c r="J345" i="2"/>
  <c r="I345" i="2"/>
  <c r="H345" i="2"/>
  <c r="G345" i="2"/>
  <c r="J344" i="2"/>
  <c r="J343" i="2" s="1"/>
  <c r="I344" i="2"/>
  <c r="H344" i="2"/>
  <c r="G344" i="2"/>
  <c r="F344" i="2"/>
  <c r="E344" i="2"/>
  <c r="D344" i="2"/>
  <c r="I343" i="2"/>
  <c r="H343" i="2"/>
  <c r="G343" i="2"/>
  <c r="G353" i="2" s="1"/>
  <c r="L337" i="2"/>
  <c r="K337" i="2"/>
  <c r="L336" i="2"/>
  <c r="K336" i="2"/>
  <c r="J335" i="2"/>
  <c r="J334" i="2" s="1"/>
  <c r="L334" i="2" s="1"/>
  <c r="I335" i="2"/>
  <c r="H335" i="2"/>
  <c r="H334" i="2" s="1"/>
  <c r="G335" i="2"/>
  <c r="F335" i="2"/>
  <c r="E335" i="2"/>
  <c r="D335" i="2"/>
  <c r="D334" i="2" s="1"/>
  <c r="K334" i="2"/>
  <c r="I334" i="2"/>
  <c r="G334" i="2"/>
  <c r="F334" i="2"/>
  <c r="E334" i="2"/>
  <c r="E357" i="2" s="1"/>
  <c r="L332" i="2"/>
  <c r="D332" i="2"/>
  <c r="D331" i="2"/>
  <c r="J330" i="2"/>
  <c r="I330" i="2"/>
  <c r="H330" i="2"/>
  <c r="G330" i="2"/>
  <c r="F330" i="2"/>
  <c r="E330" i="2"/>
  <c r="D330" i="2"/>
  <c r="D329" i="2" s="1"/>
  <c r="I329" i="2"/>
  <c r="H329" i="2"/>
  <c r="G329" i="2"/>
  <c r="F329" i="2"/>
  <c r="E329" i="2"/>
  <c r="L328" i="2"/>
  <c r="D328" i="2"/>
  <c r="L327" i="2"/>
  <c r="K327" i="2"/>
  <c r="L325" i="2"/>
  <c r="D325" i="2"/>
  <c r="J324" i="2"/>
  <c r="I324" i="2"/>
  <c r="H324" i="2"/>
  <c r="G324" i="2"/>
  <c r="F324" i="2"/>
  <c r="E324" i="2"/>
  <c r="D324" i="2"/>
  <c r="J322" i="2"/>
  <c r="J305" i="2" s="1"/>
  <c r="I322" i="2"/>
  <c r="H322" i="2"/>
  <c r="G322" i="2"/>
  <c r="L321" i="2"/>
  <c r="D321" i="2"/>
  <c r="L318" i="2"/>
  <c r="K318" i="2"/>
  <c r="L317" i="2"/>
  <c r="L316" i="2"/>
  <c r="D316" i="2"/>
  <c r="K315" i="2"/>
  <c r="J315" i="2"/>
  <c r="L315" i="2" s="1"/>
  <c r="I315" i="2"/>
  <c r="H315" i="2"/>
  <c r="G315" i="2"/>
  <c r="F315" i="2"/>
  <c r="E315" i="2"/>
  <c r="E305" i="2" s="1"/>
  <c r="D315" i="2"/>
  <c r="L314" i="2"/>
  <c r="K314" i="2"/>
  <c r="L313" i="2"/>
  <c r="K313" i="2"/>
  <c r="D313" i="2"/>
  <c r="L312" i="2"/>
  <c r="K312" i="2"/>
  <c r="L311" i="2"/>
  <c r="K311" i="2"/>
  <c r="D311" i="2"/>
  <c r="L310" i="2"/>
  <c r="K310" i="2"/>
  <c r="D310" i="2"/>
  <c r="J309" i="2"/>
  <c r="I309" i="2"/>
  <c r="H309" i="2"/>
  <c r="G309" i="2"/>
  <c r="F309" i="2"/>
  <c r="E309" i="2"/>
  <c r="D309" i="2"/>
  <c r="L308" i="2"/>
  <c r="D308" i="2"/>
  <c r="L307" i="2"/>
  <c r="D307" i="2"/>
  <c r="J306" i="2"/>
  <c r="L306" i="2" s="1"/>
  <c r="I306" i="2"/>
  <c r="H306" i="2"/>
  <c r="G306" i="2"/>
  <c r="F306" i="2"/>
  <c r="E306" i="2"/>
  <c r="D306" i="2"/>
  <c r="H305" i="2"/>
  <c r="G305" i="2"/>
  <c r="F305" i="2"/>
  <c r="D305" i="2"/>
  <c r="G304" i="2"/>
  <c r="G338" i="2" s="1"/>
  <c r="K303" i="2"/>
  <c r="J302" i="2"/>
  <c r="L301" i="2"/>
  <c r="K301" i="2"/>
  <c r="L300" i="2"/>
  <c r="J299" i="2"/>
  <c r="I299" i="2"/>
  <c r="L299" i="2" s="1"/>
  <c r="H299" i="2"/>
  <c r="G299" i="2"/>
  <c r="K299" i="2" s="1"/>
  <c r="J298" i="2"/>
  <c r="L298" i="2" s="1"/>
  <c r="I298" i="2"/>
  <c r="H298" i="2"/>
  <c r="G298" i="2"/>
  <c r="L297" i="2"/>
  <c r="J295" i="2"/>
  <c r="L295" i="2" s="1"/>
  <c r="I295" i="2"/>
  <c r="H295" i="2"/>
  <c r="H294" i="2" s="1"/>
  <c r="G295" i="2"/>
  <c r="J294" i="2"/>
  <c r="L294" i="2" s="1"/>
  <c r="I294" i="2"/>
  <c r="G294" i="2"/>
  <c r="G293" i="2" s="1"/>
  <c r="J293" i="2"/>
  <c r="L293" i="2" s="1"/>
  <c r="I293" i="2"/>
  <c r="L286" i="2"/>
  <c r="L285" i="2"/>
  <c r="L284" i="2"/>
  <c r="K284" i="2"/>
  <c r="L283" i="2"/>
  <c r="K283" i="2"/>
  <c r="J282" i="2"/>
  <c r="L280" i="2"/>
  <c r="K280" i="2"/>
  <c r="J279" i="2"/>
  <c r="L279" i="2" s="1"/>
  <c r="I279" i="2"/>
  <c r="G279" i="2"/>
  <c r="G276" i="2" s="1"/>
  <c r="G268" i="2" s="1"/>
  <c r="L278" i="2"/>
  <c r="K278" i="2"/>
  <c r="K277" i="2"/>
  <c r="J277" i="2"/>
  <c r="L277" i="2" s="1"/>
  <c r="I277" i="2"/>
  <c r="G277" i="2"/>
  <c r="I276" i="2"/>
  <c r="L275" i="2"/>
  <c r="K275" i="2"/>
  <c r="K274" i="2"/>
  <c r="J274" i="2"/>
  <c r="L274" i="2" s="1"/>
  <c r="I274" i="2"/>
  <c r="G274" i="2"/>
  <c r="L273" i="2"/>
  <c r="K273" i="2"/>
  <c r="L272" i="2"/>
  <c r="J272" i="2"/>
  <c r="I272" i="2"/>
  <c r="G272" i="2"/>
  <c r="K272" i="2" s="1"/>
  <c r="L271" i="2"/>
  <c r="K271" i="2"/>
  <c r="J270" i="2"/>
  <c r="L270" i="2" s="1"/>
  <c r="I270" i="2"/>
  <c r="G270" i="2"/>
  <c r="K270" i="2" s="1"/>
  <c r="L269" i="2"/>
  <c r="J269" i="2"/>
  <c r="I269" i="2"/>
  <c r="G269" i="2"/>
  <c r="K269" i="2" s="1"/>
  <c r="I268" i="2"/>
  <c r="L267" i="2"/>
  <c r="K267" i="2"/>
  <c r="L266" i="2"/>
  <c r="K266" i="2"/>
  <c r="L265" i="2"/>
  <c r="K265" i="2"/>
  <c r="L264" i="2"/>
  <c r="K264" i="2"/>
  <c r="L263" i="2"/>
  <c r="K263" i="2"/>
  <c r="L262" i="2"/>
  <c r="K262" i="2"/>
  <c r="L261" i="2"/>
  <c r="K261" i="2"/>
  <c r="L260" i="2"/>
  <c r="K260" i="2"/>
  <c r="L259" i="2"/>
  <c r="K259" i="2"/>
  <c r="L258" i="2"/>
  <c r="K258" i="2"/>
  <c r="L257" i="2"/>
  <c r="K257" i="2"/>
  <c r="L256" i="2"/>
  <c r="K256" i="2"/>
  <c r="L255" i="2"/>
  <c r="K255" i="2"/>
  <c r="L254" i="2"/>
  <c r="K254" i="2"/>
  <c r="L253" i="2"/>
  <c r="K253" i="2"/>
  <c r="J252" i="2"/>
  <c r="L250" i="2"/>
  <c r="K250" i="2"/>
  <c r="L249" i="2"/>
  <c r="K249" i="2"/>
  <c r="J248" i="2"/>
  <c r="L248" i="2" s="1"/>
  <c r="I248" i="2"/>
  <c r="L246" i="2"/>
  <c r="K246" i="2"/>
  <c r="I245" i="2"/>
  <c r="K241" i="2"/>
  <c r="H239" i="2"/>
  <c r="K231" i="2"/>
  <c r="J230" i="2"/>
  <c r="J229" i="2" s="1"/>
  <c r="I230" i="2"/>
  <c r="I229" i="2" s="1"/>
  <c r="H230" i="2"/>
  <c r="H229" i="2" s="1"/>
  <c r="G230" i="2"/>
  <c r="L228" i="2"/>
  <c r="L227" i="2" s="1"/>
  <c r="K228" i="2"/>
  <c r="J227" i="2"/>
  <c r="I227" i="2"/>
  <c r="H227" i="2"/>
  <c r="H220" i="2" s="1"/>
  <c r="H219" i="2" s="1"/>
  <c r="G227" i="2"/>
  <c r="K227" i="2" s="1"/>
  <c r="K225" i="2"/>
  <c r="L224" i="2"/>
  <c r="K224" i="2"/>
  <c r="J223" i="2"/>
  <c r="L223" i="2" s="1"/>
  <c r="I223" i="2"/>
  <c r="H223" i="2"/>
  <c r="G223" i="2"/>
  <c r="G220" i="2" s="1"/>
  <c r="L221" i="2"/>
  <c r="J221" i="2"/>
  <c r="I221" i="2"/>
  <c r="H221" i="2"/>
  <c r="G221" i="2"/>
  <c r="I220" i="2"/>
  <c r="F220" i="2"/>
  <c r="E220" i="2"/>
  <c r="D220" i="2"/>
  <c r="J214" i="2"/>
  <c r="I214" i="2"/>
  <c r="I213" i="2" s="1"/>
  <c r="H214" i="2"/>
  <c r="H213" i="2" s="1"/>
  <c r="G214" i="2"/>
  <c r="J213" i="2"/>
  <c r="G213" i="2"/>
  <c r="K212" i="2"/>
  <c r="L211" i="2"/>
  <c r="K211" i="2"/>
  <c r="D211" i="2"/>
  <c r="L210" i="2"/>
  <c r="K210" i="2"/>
  <c r="D210" i="2"/>
  <c r="D209" i="2" s="1"/>
  <c r="D208" i="2" s="1"/>
  <c r="K209" i="2"/>
  <c r="J209" i="2"/>
  <c r="I209" i="2"/>
  <c r="L209" i="2" s="1"/>
  <c r="H209" i="2"/>
  <c r="G209" i="2"/>
  <c r="G208" i="2" s="1"/>
  <c r="F209" i="2"/>
  <c r="E209" i="2"/>
  <c r="E208" i="2" s="1"/>
  <c r="J208" i="2"/>
  <c r="L208" i="2" s="1"/>
  <c r="I208" i="2"/>
  <c r="H208" i="2"/>
  <c r="F208" i="2"/>
  <c r="L207" i="2"/>
  <c r="K207" i="2"/>
  <c r="D207" i="2"/>
  <c r="K206" i="2"/>
  <c r="K205" i="2"/>
  <c r="L204" i="2"/>
  <c r="K204" i="2"/>
  <c r="D204" i="2"/>
  <c r="D203" i="2" s="1"/>
  <c r="J203" i="2"/>
  <c r="L203" i="2" s="1"/>
  <c r="I203" i="2"/>
  <c r="H203" i="2"/>
  <c r="G203" i="2"/>
  <c r="K203" i="2" s="1"/>
  <c r="F203" i="2"/>
  <c r="E203" i="2"/>
  <c r="L202" i="2"/>
  <c r="K202" i="2"/>
  <c r="D202" i="2"/>
  <c r="L201" i="2"/>
  <c r="K201" i="2"/>
  <c r="D201" i="2"/>
  <c r="L199" i="2"/>
  <c r="K199" i="2"/>
  <c r="D199" i="2"/>
  <c r="L198" i="2"/>
  <c r="K198" i="2"/>
  <c r="D198" i="2"/>
  <c r="L197" i="2"/>
  <c r="K197" i="2"/>
  <c r="D196" i="2"/>
  <c r="L195" i="2"/>
  <c r="K195" i="2"/>
  <c r="L194" i="2"/>
  <c r="K194" i="2"/>
  <c r="D194" i="2"/>
  <c r="L193" i="2"/>
  <c r="J193" i="2"/>
  <c r="I193" i="2"/>
  <c r="I181" i="2" s="1"/>
  <c r="H193" i="2"/>
  <c r="G193" i="2"/>
  <c r="K193" i="2" s="1"/>
  <c r="F193" i="2"/>
  <c r="E193" i="2"/>
  <c r="D193" i="2"/>
  <c r="L192" i="2"/>
  <c r="K192" i="2"/>
  <c r="L191" i="2"/>
  <c r="K191" i="2"/>
  <c r="D191" i="2"/>
  <c r="L190" i="2"/>
  <c r="K190" i="2"/>
  <c r="L189" i="2"/>
  <c r="K189" i="2"/>
  <c r="D189" i="2"/>
  <c r="K188" i="2"/>
  <c r="L187" i="2"/>
  <c r="K187" i="2"/>
  <c r="D187" i="2"/>
  <c r="D186" i="2" s="1"/>
  <c r="L186" i="2"/>
  <c r="K186" i="2"/>
  <c r="J186" i="2"/>
  <c r="I186" i="2"/>
  <c r="H186" i="2"/>
  <c r="H181" i="2" s="1"/>
  <c r="G186" i="2"/>
  <c r="F186" i="2"/>
  <c r="E186" i="2"/>
  <c r="E181" i="2" s="1"/>
  <c r="L185" i="2"/>
  <c r="K185" i="2"/>
  <c r="D185" i="2"/>
  <c r="L184" i="2"/>
  <c r="K184" i="2"/>
  <c r="L183" i="2"/>
  <c r="K183" i="2"/>
  <c r="D183" i="2"/>
  <c r="J182" i="2"/>
  <c r="J181" i="2" s="1"/>
  <c r="I182" i="2"/>
  <c r="H182" i="2"/>
  <c r="G182" i="2"/>
  <c r="K182" i="2" s="1"/>
  <c r="F182" i="2"/>
  <c r="F181" i="2" s="1"/>
  <c r="F236" i="2" s="1"/>
  <c r="E182" i="2"/>
  <c r="D182" i="2"/>
  <c r="G181" i="2"/>
  <c r="K181" i="2" s="1"/>
  <c r="L180" i="2"/>
  <c r="K180" i="2"/>
  <c r="K179" i="2"/>
  <c r="J178" i="2"/>
  <c r="I178" i="2"/>
  <c r="I172" i="2" s="1"/>
  <c r="H178" i="2"/>
  <c r="G178" i="2"/>
  <c r="K178" i="2" s="1"/>
  <c r="K177" i="2"/>
  <c r="J176" i="2"/>
  <c r="I176" i="2"/>
  <c r="H176" i="2"/>
  <c r="G176" i="2"/>
  <c r="K176" i="2" s="1"/>
  <c r="L175" i="2"/>
  <c r="K175" i="2"/>
  <c r="K174" i="2"/>
  <c r="J173" i="2"/>
  <c r="J172" i="2" s="1"/>
  <c r="I173" i="2"/>
  <c r="H173" i="2"/>
  <c r="H172" i="2" s="1"/>
  <c r="G173" i="2"/>
  <c r="G172" i="2"/>
  <c r="L170" i="2"/>
  <c r="K170" i="2"/>
  <c r="L169" i="2"/>
  <c r="K169" i="2"/>
  <c r="J168" i="2"/>
  <c r="I168" i="2"/>
  <c r="I167" i="2" s="1"/>
  <c r="H168" i="2"/>
  <c r="G168" i="2"/>
  <c r="G167" i="2" s="1"/>
  <c r="J167" i="2"/>
  <c r="H167" i="2"/>
  <c r="H161" i="2" s="1"/>
  <c r="H235" i="2" s="1"/>
  <c r="J163" i="2"/>
  <c r="I163" i="2"/>
  <c r="I162" i="2" s="1"/>
  <c r="H163" i="2"/>
  <c r="G163" i="2"/>
  <c r="J162" i="2"/>
  <c r="H162" i="2"/>
  <c r="G162" i="2"/>
  <c r="K153" i="2"/>
  <c r="K152" i="2"/>
  <c r="K151" i="2"/>
  <c r="I150" i="2"/>
  <c r="K149" i="2"/>
  <c r="V148" i="2"/>
  <c r="K148" i="2"/>
  <c r="K143" i="2"/>
  <c r="U142" i="2"/>
  <c r="U148" i="2" s="1"/>
  <c r="K142" i="2"/>
  <c r="K140" i="2"/>
  <c r="K139" i="2"/>
  <c r="V138" i="2"/>
  <c r="U138" i="2"/>
  <c r="U137" i="2" s="1"/>
  <c r="U119" i="2" s="1"/>
  <c r="U141" i="2" s="1"/>
  <c r="T138" i="2"/>
  <c r="T137" i="2" s="1"/>
  <c r="T119" i="2" s="1"/>
  <c r="S138" i="2"/>
  <c r="R138" i="2"/>
  <c r="Q138" i="2"/>
  <c r="P138" i="2"/>
  <c r="O138" i="2"/>
  <c r="O137" i="2" s="1"/>
  <c r="O119" i="2" s="1"/>
  <c r="L138" i="2"/>
  <c r="L137" i="2" s="1"/>
  <c r="J138" i="2"/>
  <c r="I138" i="2"/>
  <c r="H138" i="2"/>
  <c r="G138" i="2"/>
  <c r="K138" i="2" s="1"/>
  <c r="V137" i="2"/>
  <c r="S137" i="2"/>
  <c r="R137" i="2"/>
  <c r="R119" i="2" s="1"/>
  <c r="R141" i="2" s="1"/>
  <c r="Q137" i="2"/>
  <c r="P137" i="2"/>
  <c r="P119" i="2" s="1"/>
  <c r="P141" i="2" s="1"/>
  <c r="J137" i="2"/>
  <c r="I137" i="2"/>
  <c r="H137" i="2"/>
  <c r="G137" i="2"/>
  <c r="K137" i="2" s="1"/>
  <c r="K136" i="2"/>
  <c r="O135" i="2"/>
  <c r="J135" i="2"/>
  <c r="G135" i="2"/>
  <c r="K135" i="2" s="1"/>
  <c r="P134" i="2"/>
  <c r="O134" i="2"/>
  <c r="K134" i="2"/>
  <c r="J134" i="2"/>
  <c r="I134" i="2"/>
  <c r="H134" i="2"/>
  <c r="H119" i="2" s="1"/>
  <c r="G134" i="2"/>
  <c r="L133" i="2"/>
  <c r="K133" i="2"/>
  <c r="V132" i="2"/>
  <c r="U132" i="2"/>
  <c r="T132" i="2"/>
  <c r="S132" i="2"/>
  <c r="R132" i="2"/>
  <c r="Q132" i="2"/>
  <c r="O132" i="2"/>
  <c r="L132" i="2"/>
  <c r="K132" i="2"/>
  <c r="J132" i="2"/>
  <c r="I132" i="2"/>
  <c r="H132" i="2"/>
  <c r="G132" i="2"/>
  <c r="L131" i="2"/>
  <c r="K131" i="2"/>
  <c r="K130" i="2"/>
  <c r="L129" i="2"/>
  <c r="K129" i="2"/>
  <c r="K128" i="2"/>
  <c r="L127" i="2"/>
  <c r="K127" i="2"/>
  <c r="V126" i="2"/>
  <c r="U126" i="2"/>
  <c r="T126" i="2"/>
  <c r="S126" i="2"/>
  <c r="R126" i="2"/>
  <c r="Q126" i="2"/>
  <c r="Q121" i="2" s="1"/>
  <c r="Q119" i="2" s="1"/>
  <c r="P126" i="2"/>
  <c r="O126" i="2"/>
  <c r="J126" i="2"/>
  <c r="L126" i="2" s="1"/>
  <c r="I126" i="2"/>
  <c r="I121" i="2" s="1"/>
  <c r="H126" i="2"/>
  <c r="G126" i="2"/>
  <c r="K125" i="2"/>
  <c r="V124" i="2"/>
  <c r="U124" i="2"/>
  <c r="T124" i="2"/>
  <c r="S124" i="2"/>
  <c r="R124" i="2"/>
  <c r="Q124" i="2"/>
  <c r="O124" i="2"/>
  <c r="L124" i="2"/>
  <c r="K124" i="2"/>
  <c r="J124" i="2"/>
  <c r="I124" i="2"/>
  <c r="H124" i="2"/>
  <c r="G124" i="2"/>
  <c r="K123" i="2"/>
  <c r="V122" i="2"/>
  <c r="U122" i="2"/>
  <c r="T122" i="2"/>
  <c r="S122" i="2"/>
  <c r="R122" i="2"/>
  <c r="Q122" i="2"/>
  <c r="O122" i="2"/>
  <c r="K122" i="2"/>
  <c r="J122" i="2"/>
  <c r="I122" i="2"/>
  <c r="H122" i="2"/>
  <c r="G122" i="2"/>
  <c r="V121" i="2"/>
  <c r="U121" i="2"/>
  <c r="S121" i="2"/>
  <c r="R121" i="2"/>
  <c r="P121" i="2"/>
  <c r="O121" i="2"/>
  <c r="J121" i="2"/>
  <c r="H121" i="2"/>
  <c r="G121" i="2"/>
  <c r="K121" i="2" s="1"/>
  <c r="F121" i="2"/>
  <c r="E121" i="2"/>
  <c r="D121" i="2"/>
  <c r="K120" i="2"/>
  <c r="S119" i="2"/>
  <c r="J119" i="2"/>
  <c r="L118" i="2"/>
  <c r="K118" i="2"/>
  <c r="V117" i="2"/>
  <c r="U117" i="2"/>
  <c r="T117" i="2"/>
  <c r="S117" i="2"/>
  <c r="S114" i="2" s="1"/>
  <c r="S113" i="2" s="1"/>
  <c r="R117" i="2"/>
  <c r="Q117" i="2"/>
  <c r="O117" i="2"/>
  <c r="J117" i="2"/>
  <c r="I117" i="2"/>
  <c r="H117" i="2"/>
  <c r="G117" i="2"/>
  <c r="L116" i="2"/>
  <c r="K116" i="2"/>
  <c r="V115" i="2"/>
  <c r="V114" i="2" s="1"/>
  <c r="V113" i="2" s="1"/>
  <c r="U115" i="2"/>
  <c r="T115" i="2"/>
  <c r="T114" i="2" s="1"/>
  <c r="T113" i="2" s="1"/>
  <c r="S115" i="2"/>
  <c r="R115" i="2"/>
  <c r="Q115" i="2"/>
  <c r="O115" i="2"/>
  <c r="J115" i="2"/>
  <c r="I115" i="2"/>
  <c r="I114" i="2" s="1"/>
  <c r="I113" i="2" s="1"/>
  <c r="H115" i="2"/>
  <c r="H114" i="2" s="1"/>
  <c r="H113" i="2" s="1"/>
  <c r="G115" i="2"/>
  <c r="U114" i="2"/>
  <c r="Q114" i="2"/>
  <c r="O114" i="2"/>
  <c r="O113" i="2" s="1"/>
  <c r="G114" i="2"/>
  <c r="U113" i="2"/>
  <c r="Q113" i="2"/>
  <c r="G113" i="2"/>
  <c r="K112" i="2"/>
  <c r="J111" i="2"/>
  <c r="K111" i="2" s="1"/>
  <c r="G111" i="2"/>
  <c r="K110" i="2"/>
  <c r="K106" i="2"/>
  <c r="V105" i="2"/>
  <c r="U105" i="2"/>
  <c r="T105" i="2"/>
  <c r="S105" i="2"/>
  <c r="S104" i="2" s="1"/>
  <c r="R105" i="2"/>
  <c r="Q105" i="2"/>
  <c r="Q104" i="2" s="1"/>
  <c r="O105" i="2"/>
  <c r="J105" i="2"/>
  <c r="I105" i="2"/>
  <c r="H105" i="2"/>
  <c r="H104" i="2" s="1"/>
  <c r="G105" i="2"/>
  <c r="V104" i="2"/>
  <c r="U104" i="2"/>
  <c r="T104" i="2"/>
  <c r="R104" i="2"/>
  <c r="O104" i="2"/>
  <c r="K104" i="2"/>
  <c r="J104" i="2"/>
  <c r="I104" i="2"/>
  <c r="G104" i="2"/>
  <c r="L103" i="2"/>
  <c r="K103" i="2"/>
  <c r="L102" i="2"/>
  <c r="K102" i="2"/>
  <c r="V101" i="2"/>
  <c r="U101" i="2"/>
  <c r="T101" i="2"/>
  <c r="T100" i="2" s="1"/>
  <c r="S101" i="2"/>
  <c r="R101" i="2"/>
  <c r="Q101" i="2"/>
  <c r="O101" i="2"/>
  <c r="K101" i="2"/>
  <c r="J101" i="2"/>
  <c r="L101" i="2" s="1"/>
  <c r="I101" i="2"/>
  <c r="H101" i="2"/>
  <c r="G101" i="2"/>
  <c r="F101" i="2"/>
  <c r="E101" i="2"/>
  <c r="E100" i="2" s="1"/>
  <c r="D101" i="2"/>
  <c r="V100" i="2"/>
  <c r="U100" i="2"/>
  <c r="S100" i="2"/>
  <c r="R100" i="2"/>
  <c r="Q100" i="2"/>
  <c r="O100" i="2"/>
  <c r="J100" i="2"/>
  <c r="I100" i="2"/>
  <c r="L100" i="2" s="1"/>
  <c r="H100" i="2"/>
  <c r="G100" i="2"/>
  <c r="K100" i="2" s="1"/>
  <c r="F100" i="2"/>
  <c r="D100" i="2"/>
  <c r="K99" i="2"/>
  <c r="V98" i="2"/>
  <c r="U98" i="2"/>
  <c r="T98" i="2"/>
  <c r="S98" i="2"/>
  <c r="R98" i="2"/>
  <c r="Q98" i="2"/>
  <c r="Q97" i="2" s="1"/>
  <c r="O98" i="2"/>
  <c r="L98" i="2"/>
  <c r="J98" i="2"/>
  <c r="K98" i="2" s="1"/>
  <c r="I98" i="2"/>
  <c r="H98" i="2"/>
  <c r="H97" i="2" s="1"/>
  <c r="G98" i="2"/>
  <c r="V97" i="2"/>
  <c r="U97" i="2"/>
  <c r="T97" i="2"/>
  <c r="S97" i="2"/>
  <c r="R97" i="2"/>
  <c r="O97" i="2"/>
  <c r="L97" i="2"/>
  <c r="K97" i="2"/>
  <c r="J97" i="2"/>
  <c r="I97" i="2"/>
  <c r="G97" i="2"/>
  <c r="K96" i="2"/>
  <c r="L95" i="2"/>
  <c r="K95" i="2"/>
  <c r="D95" i="2"/>
  <c r="L94" i="2"/>
  <c r="K94" i="2"/>
  <c r="D94" i="2"/>
  <c r="V93" i="2"/>
  <c r="U93" i="2"/>
  <c r="T93" i="2"/>
  <c r="T92" i="2" s="1"/>
  <c r="S93" i="2"/>
  <c r="R93" i="2"/>
  <c r="Q93" i="2"/>
  <c r="O93" i="2"/>
  <c r="L93" i="2"/>
  <c r="K93" i="2"/>
  <c r="J93" i="2"/>
  <c r="I93" i="2"/>
  <c r="H93" i="2"/>
  <c r="G93" i="2"/>
  <c r="F93" i="2"/>
  <c r="E93" i="2"/>
  <c r="E92" i="2" s="1"/>
  <c r="D93" i="2"/>
  <c r="V92" i="2"/>
  <c r="U92" i="2"/>
  <c r="S92" i="2"/>
  <c r="R92" i="2"/>
  <c r="Q92" i="2"/>
  <c r="O92" i="2"/>
  <c r="J92" i="2"/>
  <c r="L92" i="2" s="1"/>
  <c r="I92" i="2"/>
  <c r="H92" i="2"/>
  <c r="G92" i="2"/>
  <c r="F92" i="2"/>
  <c r="D92" i="2"/>
  <c r="L91" i="2"/>
  <c r="K91" i="2"/>
  <c r="D91" i="2"/>
  <c r="L90" i="2"/>
  <c r="K90" i="2"/>
  <c r="L89" i="2"/>
  <c r="K89" i="2"/>
  <c r="L88" i="2"/>
  <c r="K88" i="2"/>
  <c r="K87" i="2"/>
  <c r="L86" i="2"/>
  <c r="K86" i="2"/>
  <c r="D86" i="2"/>
  <c r="D85" i="2" s="1"/>
  <c r="V85" i="2"/>
  <c r="U85" i="2"/>
  <c r="T85" i="2"/>
  <c r="S85" i="2"/>
  <c r="R85" i="2"/>
  <c r="Q85" i="2"/>
  <c r="Q61" i="2" s="1"/>
  <c r="P85" i="2"/>
  <c r="O85" i="2"/>
  <c r="K85" i="2"/>
  <c r="J85" i="2"/>
  <c r="I85" i="2"/>
  <c r="L85" i="2" s="1"/>
  <c r="H85" i="2"/>
  <c r="G85" i="2"/>
  <c r="F85" i="2"/>
  <c r="E85" i="2"/>
  <c r="L84" i="2"/>
  <c r="K84" i="2"/>
  <c r="V83" i="2"/>
  <c r="U83" i="2"/>
  <c r="T83" i="2"/>
  <c r="S83" i="2"/>
  <c r="R83" i="2"/>
  <c r="R61" i="2" s="1"/>
  <c r="Q83" i="2"/>
  <c r="O83" i="2"/>
  <c r="K83" i="2"/>
  <c r="J83" i="2"/>
  <c r="I83" i="2"/>
  <c r="L83" i="2" s="1"/>
  <c r="H83" i="2"/>
  <c r="G83" i="2"/>
  <c r="L82" i="2"/>
  <c r="K82" i="2"/>
  <c r="D82" i="2"/>
  <c r="L81" i="2"/>
  <c r="K81" i="2"/>
  <c r="D81" i="2"/>
  <c r="L80" i="2"/>
  <c r="K80" i="2"/>
  <c r="L79" i="2"/>
  <c r="K79" i="2"/>
  <c r="D79" i="2"/>
  <c r="L78" i="2"/>
  <c r="K78" i="2"/>
  <c r="D78" i="2"/>
  <c r="L77" i="2"/>
  <c r="K77" i="2"/>
  <c r="L76" i="2"/>
  <c r="K76" i="2"/>
  <c r="D76" i="2"/>
  <c r="L75" i="2"/>
  <c r="K75" i="2"/>
  <c r="L74" i="2"/>
  <c r="K74" i="2"/>
  <c r="D74" i="2"/>
  <c r="V73" i="2"/>
  <c r="U73" i="2"/>
  <c r="T73" i="2"/>
  <c r="S73" i="2"/>
  <c r="S61" i="2" s="1"/>
  <c r="S51" i="2" s="1"/>
  <c r="S107" i="2" s="1"/>
  <c r="R73" i="2"/>
  <c r="Q73" i="2"/>
  <c r="P73" i="2"/>
  <c r="O73" i="2"/>
  <c r="K73" i="2"/>
  <c r="J73" i="2"/>
  <c r="L73" i="2" s="1"/>
  <c r="I73" i="2"/>
  <c r="H73" i="2"/>
  <c r="G73" i="2"/>
  <c r="F73" i="2"/>
  <c r="E73" i="2"/>
  <c r="E61" i="2" s="1"/>
  <c r="D73" i="2"/>
  <c r="L72" i="2"/>
  <c r="K72" i="2"/>
  <c r="L71" i="2"/>
  <c r="K71" i="2"/>
  <c r="D71" i="2"/>
  <c r="L70" i="2"/>
  <c r="K70" i="2"/>
  <c r="L69" i="2"/>
  <c r="K69" i="2"/>
  <c r="D69" i="2"/>
  <c r="L68" i="2"/>
  <c r="K68" i="2"/>
  <c r="L67" i="2"/>
  <c r="K67" i="2"/>
  <c r="D67" i="2"/>
  <c r="V66" i="2"/>
  <c r="U66" i="2"/>
  <c r="T66" i="2"/>
  <c r="S66" i="2"/>
  <c r="R66" i="2"/>
  <c r="Q66" i="2"/>
  <c r="P66" i="2"/>
  <c r="O66" i="2"/>
  <c r="J66" i="2"/>
  <c r="L66" i="2" s="1"/>
  <c r="I66" i="2"/>
  <c r="H66" i="2"/>
  <c r="G66" i="2"/>
  <c r="F66" i="2"/>
  <c r="E66" i="2"/>
  <c r="D66" i="2"/>
  <c r="L65" i="2"/>
  <c r="K65" i="2"/>
  <c r="D65" i="2"/>
  <c r="L64" i="2"/>
  <c r="K64" i="2"/>
  <c r="L63" i="2"/>
  <c r="K63" i="2"/>
  <c r="D63" i="2"/>
  <c r="V62" i="2"/>
  <c r="V61" i="2" s="1"/>
  <c r="U62" i="2"/>
  <c r="T62" i="2"/>
  <c r="S62" i="2"/>
  <c r="R62" i="2"/>
  <c r="Q62" i="2"/>
  <c r="P62" i="2"/>
  <c r="P61" i="2" s="1"/>
  <c r="O62" i="2"/>
  <c r="J62" i="2"/>
  <c r="L62" i="2" s="1"/>
  <c r="I62" i="2"/>
  <c r="H62" i="2"/>
  <c r="H61" i="2" s="1"/>
  <c r="G62" i="2"/>
  <c r="F62" i="2"/>
  <c r="E62" i="2"/>
  <c r="D62" i="2"/>
  <c r="U61" i="2"/>
  <c r="T61" i="2"/>
  <c r="O61" i="2"/>
  <c r="J61" i="2"/>
  <c r="G61" i="2"/>
  <c r="G51" i="2" s="1"/>
  <c r="G107" i="2" s="1"/>
  <c r="F61" i="2"/>
  <c r="F145" i="2" s="1"/>
  <c r="D61" i="2"/>
  <c r="D145" i="2" s="1"/>
  <c r="L60" i="2"/>
  <c r="K60" i="2"/>
  <c r="L59" i="2"/>
  <c r="K59" i="2"/>
  <c r="V58" i="2"/>
  <c r="U58" i="2"/>
  <c r="T58" i="2"/>
  <c r="S58" i="2"/>
  <c r="R58" i="2"/>
  <c r="Q58" i="2"/>
  <c r="P58" i="2"/>
  <c r="O58" i="2"/>
  <c r="J58" i="2"/>
  <c r="L58" i="2" s="1"/>
  <c r="I58" i="2"/>
  <c r="H58" i="2"/>
  <c r="G58" i="2"/>
  <c r="L57" i="2"/>
  <c r="K57" i="2"/>
  <c r="V56" i="2"/>
  <c r="U56" i="2"/>
  <c r="T56" i="2"/>
  <c r="S56" i="2"/>
  <c r="R56" i="2"/>
  <c r="Q56" i="2"/>
  <c r="P56" i="2"/>
  <c r="O56" i="2"/>
  <c r="L56" i="2"/>
  <c r="K56" i="2"/>
  <c r="J56" i="2"/>
  <c r="I56" i="2"/>
  <c r="H56" i="2"/>
  <c r="G56" i="2"/>
  <c r="L55" i="2"/>
  <c r="K55" i="2"/>
  <c r="L54" i="2"/>
  <c r="K54" i="2"/>
  <c r="V53" i="2"/>
  <c r="V52" i="2" s="1"/>
  <c r="U53" i="2"/>
  <c r="T53" i="2"/>
  <c r="S53" i="2"/>
  <c r="R53" i="2"/>
  <c r="Q53" i="2"/>
  <c r="P53" i="2"/>
  <c r="P52" i="2" s="1"/>
  <c r="O53" i="2"/>
  <c r="L53" i="2"/>
  <c r="K53" i="2"/>
  <c r="J53" i="2"/>
  <c r="I53" i="2"/>
  <c r="H53" i="2"/>
  <c r="H52" i="2" s="1"/>
  <c r="G53" i="2"/>
  <c r="U52" i="2"/>
  <c r="T52" i="2"/>
  <c r="S52" i="2"/>
  <c r="R52" i="2"/>
  <c r="Q52" i="2"/>
  <c r="O52" i="2"/>
  <c r="J52" i="2"/>
  <c r="J51" i="2" s="1"/>
  <c r="I52" i="2"/>
  <c r="G52" i="2"/>
  <c r="K50" i="2"/>
  <c r="Q49" i="2"/>
  <c r="K49" i="2"/>
  <c r="G49" i="2"/>
  <c r="L48" i="2"/>
  <c r="K48" i="2"/>
  <c r="L47" i="2"/>
  <c r="K47" i="2"/>
  <c r="V46" i="2"/>
  <c r="U46" i="2"/>
  <c r="T46" i="2"/>
  <c r="S46" i="2"/>
  <c r="R46" i="2"/>
  <c r="R45" i="2" s="1"/>
  <c r="Q46" i="2"/>
  <c r="P46" i="2"/>
  <c r="O46" i="2"/>
  <c r="J46" i="2"/>
  <c r="J45" i="2" s="1"/>
  <c r="I46" i="2"/>
  <c r="H46" i="2"/>
  <c r="G46" i="2"/>
  <c r="V45" i="2"/>
  <c r="U45" i="2"/>
  <c r="T45" i="2"/>
  <c r="S45" i="2"/>
  <c r="Q45" i="2"/>
  <c r="P45" i="2"/>
  <c r="O45" i="2"/>
  <c r="I45" i="2"/>
  <c r="H45" i="2"/>
  <c r="G45" i="2"/>
  <c r="L44" i="2"/>
  <c r="K44" i="2"/>
  <c r="L43" i="2"/>
  <c r="K43" i="2"/>
  <c r="V42" i="2"/>
  <c r="U42" i="2"/>
  <c r="T42" i="2"/>
  <c r="S42" i="2"/>
  <c r="R42" i="2"/>
  <c r="Q42" i="2"/>
  <c r="O42" i="2"/>
  <c r="L42" i="2"/>
  <c r="K42" i="2"/>
  <c r="J42" i="2"/>
  <c r="I42" i="2"/>
  <c r="H42" i="2"/>
  <c r="G42" i="2"/>
  <c r="L41" i="2"/>
  <c r="K41" i="2"/>
  <c r="K40" i="2"/>
  <c r="V39" i="2"/>
  <c r="U39" i="2"/>
  <c r="U38" i="2" s="1"/>
  <c r="T39" i="2"/>
  <c r="S39" i="2"/>
  <c r="R39" i="2"/>
  <c r="R38" i="2" s="1"/>
  <c r="Q39" i="2"/>
  <c r="O39" i="2"/>
  <c r="J39" i="2"/>
  <c r="J38" i="2" s="1"/>
  <c r="I39" i="2"/>
  <c r="I38" i="2" s="1"/>
  <c r="I13" i="2" s="1"/>
  <c r="H39" i="2"/>
  <c r="G39" i="2"/>
  <c r="G38" i="2" s="1"/>
  <c r="V38" i="2"/>
  <c r="S38" i="2"/>
  <c r="Q38" i="2"/>
  <c r="O38" i="2"/>
  <c r="H38" i="2"/>
  <c r="L37" i="2"/>
  <c r="K37" i="2"/>
  <c r="V36" i="2"/>
  <c r="V35" i="2" s="1"/>
  <c r="U36" i="2"/>
  <c r="T36" i="2"/>
  <c r="S36" i="2"/>
  <c r="R36" i="2"/>
  <c r="Q36" i="2"/>
  <c r="O36" i="2"/>
  <c r="O35" i="2" s="1"/>
  <c r="O13" i="2" s="1"/>
  <c r="J36" i="2"/>
  <c r="L36" i="2" s="1"/>
  <c r="I36" i="2"/>
  <c r="H36" i="2"/>
  <c r="G36" i="2"/>
  <c r="G35" i="2" s="1"/>
  <c r="U35" i="2"/>
  <c r="T35" i="2"/>
  <c r="S35" i="2"/>
  <c r="R35" i="2"/>
  <c r="Q35" i="2"/>
  <c r="J35" i="2"/>
  <c r="L35" i="2" s="1"/>
  <c r="I35" i="2"/>
  <c r="H35" i="2"/>
  <c r="L33" i="2"/>
  <c r="K33" i="2"/>
  <c r="L32" i="2"/>
  <c r="K32" i="2"/>
  <c r="K31" i="2"/>
  <c r="V30" i="2"/>
  <c r="U30" i="2"/>
  <c r="T30" i="2"/>
  <c r="S30" i="2"/>
  <c r="R30" i="2"/>
  <c r="Q30" i="2"/>
  <c r="Q29" i="2" s="1"/>
  <c r="Q13" i="2" s="1"/>
  <c r="O30" i="2"/>
  <c r="J30" i="2"/>
  <c r="L30" i="2" s="1"/>
  <c r="I30" i="2"/>
  <c r="H30" i="2"/>
  <c r="H29" i="2" s="1"/>
  <c r="G30" i="2"/>
  <c r="V29" i="2"/>
  <c r="U29" i="2"/>
  <c r="T29" i="2"/>
  <c r="S29" i="2"/>
  <c r="R29" i="2"/>
  <c r="O29" i="2"/>
  <c r="J29" i="2"/>
  <c r="L29" i="2" s="1"/>
  <c r="I29" i="2"/>
  <c r="G29" i="2"/>
  <c r="K29" i="2" s="1"/>
  <c r="K28" i="2"/>
  <c r="V27" i="2"/>
  <c r="U27" i="2"/>
  <c r="T27" i="2"/>
  <c r="S27" i="2"/>
  <c r="R27" i="2"/>
  <c r="Q27" i="2"/>
  <c r="O27" i="2"/>
  <c r="L27" i="2"/>
  <c r="K27" i="2"/>
  <c r="J27" i="2"/>
  <c r="I27" i="2"/>
  <c r="H27" i="2"/>
  <c r="G27" i="2"/>
  <c r="L26" i="2"/>
  <c r="K26" i="2"/>
  <c r="L25" i="2"/>
  <c r="K25" i="2"/>
  <c r="V24" i="2"/>
  <c r="U24" i="2"/>
  <c r="T24" i="2"/>
  <c r="S24" i="2"/>
  <c r="S14" i="2" s="1"/>
  <c r="R24" i="2"/>
  <c r="Q24" i="2"/>
  <c r="O24" i="2"/>
  <c r="J24" i="2"/>
  <c r="J14" i="2" s="1"/>
  <c r="I24" i="2"/>
  <c r="H24" i="2"/>
  <c r="G24" i="2"/>
  <c r="V22" i="2"/>
  <c r="U22" i="2"/>
  <c r="T22" i="2"/>
  <c r="T14" i="2" s="1"/>
  <c r="S22" i="2"/>
  <c r="R22" i="2"/>
  <c r="Q22" i="2"/>
  <c r="O22" i="2"/>
  <c r="J22" i="2"/>
  <c r="I22" i="2"/>
  <c r="I14" i="2" s="1"/>
  <c r="H22" i="2"/>
  <c r="G22" i="2"/>
  <c r="L21" i="2"/>
  <c r="K21" i="2"/>
  <c r="V20" i="2"/>
  <c r="U20" i="2"/>
  <c r="U14" i="2" s="1"/>
  <c r="T20" i="2"/>
  <c r="S20" i="2"/>
  <c r="R20" i="2"/>
  <c r="Q20" i="2"/>
  <c r="O20" i="2"/>
  <c r="L20" i="2"/>
  <c r="J20" i="2"/>
  <c r="I20" i="2"/>
  <c r="H20" i="2"/>
  <c r="G20" i="2"/>
  <c r="K20" i="2" s="1"/>
  <c r="L19" i="2"/>
  <c r="K19" i="2"/>
  <c r="V17" i="2"/>
  <c r="U17" i="2"/>
  <c r="T17" i="2"/>
  <c r="S17" i="2"/>
  <c r="R17" i="2"/>
  <c r="R14" i="2" s="1"/>
  <c r="Q17" i="2"/>
  <c r="O17" i="2"/>
  <c r="J17" i="2"/>
  <c r="I17" i="2"/>
  <c r="H17" i="2"/>
  <c r="G17" i="2"/>
  <c r="V15" i="2"/>
  <c r="U15" i="2"/>
  <c r="T15" i="2"/>
  <c r="S15" i="2"/>
  <c r="R15" i="2"/>
  <c r="Q15" i="2"/>
  <c r="Q14" i="2" s="1"/>
  <c r="O15" i="2"/>
  <c r="J15" i="2"/>
  <c r="I15" i="2"/>
  <c r="H15" i="2"/>
  <c r="G15" i="2"/>
  <c r="V14" i="2"/>
  <c r="O14" i="2"/>
  <c r="H14" i="2"/>
  <c r="G14" i="2"/>
  <c r="P13" i="2"/>
  <c r="P144" i="2" s="1"/>
  <c r="K576" i="1"/>
  <c r="J573" i="1"/>
  <c r="L573" i="1" s="1"/>
  <c r="I573" i="1"/>
  <c r="F573" i="1"/>
  <c r="E573" i="1"/>
  <c r="D573" i="1"/>
  <c r="L570" i="1"/>
  <c r="L569" i="1" s="1"/>
  <c r="K570" i="1"/>
  <c r="K569" i="1" s="1"/>
  <c r="J569" i="1"/>
  <c r="I569" i="1"/>
  <c r="H569" i="1"/>
  <c r="G569" i="1"/>
  <c r="G568" i="1" s="1"/>
  <c r="G573" i="1" s="1"/>
  <c r="J568" i="1"/>
  <c r="I568" i="1"/>
  <c r="L568" i="1" s="1"/>
  <c r="H568" i="1"/>
  <c r="H573" i="1" s="1"/>
  <c r="J566" i="1"/>
  <c r="J563" i="1" s="1"/>
  <c r="I566" i="1"/>
  <c r="H566" i="1"/>
  <c r="G566" i="1"/>
  <c r="L565" i="1"/>
  <c r="K565" i="1"/>
  <c r="L564" i="1"/>
  <c r="J564" i="1"/>
  <c r="I564" i="1"/>
  <c r="H564" i="1"/>
  <c r="G564" i="1"/>
  <c r="I563" i="1"/>
  <c r="H563" i="1"/>
  <c r="G563" i="1"/>
  <c r="I562" i="1"/>
  <c r="I572" i="1" s="1"/>
  <c r="I574" i="1" s="1"/>
  <c r="H562" i="1"/>
  <c r="H572" i="1" s="1"/>
  <c r="H574" i="1" s="1"/>
  <c r="G562" i="1"/>
  <c r="G572" i="1" s="1"/>
  <c r="J554" i="1"/>
  <c r="I554" i="1"/>
  <c r="I553" i="1"/>
  <c r="L553" i="1" s="1"/>
  <c r="L552" i="1"/>
  <c r="K552" i="1"/>
  <c r="L551" i="1"/>
  <c r="K551" i="1"/>
  <c r="J551" i="1"/>
  <c r="J547" i="1" s="1"/>
  <c r="J546" i="1" s="1"/>
  <c r="I551" i="1"/>
  <c r="H551" i="1"/>
  <c r="G551" i="1"/>
  <c r="L549" i="1"/>
  <c r="K549" i="1"/>
  <c r="J548" i="1"/>
  <c r="I548" i="1"/>
  <c r="L548" i="1" s="1"/>
  <c r="H548" i="1"/>
  <c r="G548" i="1"/>
  <c r="G547" i="1" s="1"/>
  <c r="G546" i="1" s="1"/>
  <c r="I547" i="1"/>
  <c r="H547" i="1"/>
  <c r="H546" i="1" s="1"/>
  <c r="F547" i="1"/>
  <c r="E547" i="1"/>
  <c r="D547" i="1"/>
  <c r="I546" i="1"/>
  <c r="G544" i="1"/>
  <c r="G545" i="1" s="1"/>
  <c r="J542" i="1"/>
  <c r="J541" i="1" s="1"/>
  <c r="I542" i="1"/>
  <c r="H542" i="1"/>
  <c r="G542" i="1"/>
  <c r="F542" i="1"/>
  <c r="E542" i="1"/>
  <c r="E541" i="1" s="1"/>
  <c r="D542" i="1"/>
  <c r="D541" i="1" s="1"/>
  <c r="I541" i="1"/>
  <c r="H541" i="1"/>
  <c r="G541" i="1"/>
  <c r="F541" i="1"/>
  <c r="F533" i="1" s="1"/>
  <c r="D540" i="1"/>
  <c r="J539" i="1"/>
  <c r="I539" i="1"/>
  <c r="H539" i="1"/>
  <c r="H530" i="1" s="1"/>
  <c r="G539" i="1"/>
  <c r="F539" i="1"/>
  <c r="E539" i="1"/>
  <c r="D539" i="1"/>
  <c r="L538" i="1"/>
  <c r="L537" i="1"/>
  <c r="J537" i="1"/>
  <c r="I537" i="1"/>
  <c r="H537" i="1"/>
  <c r="H576" i="1" s="1"/>
  <c r="G537" i="1"/>
  <c r="D536" i="1"/>
  <c r="J535" i="1"/>
  <c r="I535" i="1"/>
  <c r="H535" i="1"/>
  <c r="G535" i="1"/>
  <c r="F535" i="1"/>
  <c r="E535" i="1"/>
  <c r="D535" i="1"/>
  <c r="D534" i="1"/>
  <c r="D533" i="1" s="1"/>
  <c r="J533" i="1"/>
  <c r="I533" i="1"/>
  <c r="H533" i="1"/>
  <c r="G533" i="1"/>
  <c r="L532" i="1"/>
  <c r="D532" i="1"/>
  <c r="L531" i="1"/>
  <c r="J531" i="1"/>
  <c r="J530" i="1" s="1"/>
  <c r="I531" i="1"/>
  <c r="I530" i="1" s="1"/>
  <c r="I529" i="1" s="1"/>
  <c r="I544" i="1" s="1"/>
  <c r="I545" i="1" s="1"/>
  <c r="H531" i="1"/>
  <c r="G531" i="1"/>
  <c r="F531" i="1"/>
  <c r="E531" i="1"/>
  <c r="E530" i="1" s="1"/>
  <c r="E555" i="1" s="1"/>
  <c r="D531" i="1"/>
  <c r="D530" i="1" s="1"/>
  <c r="D555" i="1" s="1"/>
  <c r="G530" i="1"/>
  <c r="G529" i="1" s="1"/>
  <c r="F530" i="1"/>
  <c r="F555" i="1" s="1"/>
  <c r="H529" i="1"/>
  <c r="H544" i="1" s="1"/>
  <c r="H545" i="1" s="1"/>
  <c r="L528" i="1"/>
  <c r="K528" i="1"/>
  <c r="L527" i="1"/>
  <c r="L526" i="1"/>
  <c r="K526" i="1"/>
  <c r="J526" i="1"/>
  <c r="I526" i="1"/>
  <c r="H526" i="1"/>
  <c r="G526" i="1"/>
  <c r="L525" i="1"/>
  <c r="K525" i="1"/>
  <c r="J525" i="1"/>
  <c r="I525" i="1"/>
  <c r="H525" i="1"/>
  <c r="G525" i="1"/>
  <c r="L524" i="1"/>
  <c r="K524" i="1"/>
  <c r="J524" i="1"/>
  <c r="I524" i="1"/>
  <c r="H524" i="1"/>
  <c r="H554" i="1" s="1"/>
  <c r="G524" i="1"/>
  <c r="G554" i="1" s="1"/>
  <c r="K518" i="1"/>
  <c r="K517" i="1"/>
  <c r="H517" i="1"/>
  <c r="G517" i="1"/>
  <c r="F514" i="1"/>
  <c r="E514" i="1"/>
  <c r="I513" i="1"/>
  <c r="K512" i="1"/>
  <c r="L511" i="1"/>
  <c r="K511" i="1"/>
  <c r="L510" i="1"/>
  <c r="K510" i="1"/>
  <c r="J510" i="1"/>
  <c r="I510" i="1"/>
  <c r="H510" i="1"/>
  <c r="G510" i="1"/>
  <c r="G506" i="1" s="1"/>
  <c r="G505" i="1" s="1"/>
  <c r="G514" i="1" s="1"/>
  <c r="J507" i="1"/>
  <c r="J506" i="1" s="1"/>
  <c r="I507" i="1"/>
  <c r="H507" i="1"/>
  <c r="G507" i="1"/>
  <c r="I506" i="1"/>
  <c r="I505" i="1" s="1"/>
  <c r="H506" i="1"/>
  <c r="F506" i="1"/>
  <c r="E506" i="1"/>
  <c r="D506" i="1"/>
  <c r="H505" i="1"/>
  <c r="H514" i="1" s="1"/>
  <c r="L501" i="1"/>
  <c r="L500" i="1"/>
  <c r="J500" i="1"/>
  <c r="J499" i="1" s="1"/>
  <c r="L499" i="1" s="1"/>
  <c r="I500" i="1"/>
  <c r="H500" i="1"/>
  <c r="G500" i="1"/>
  <c r="F500" i="1"/>
  <c r="F499" i="1" s="1"/>
  <c r="E500" i="1"/>
  <c r="E499" i="1" s="1"/>
  <c r="D500" i="1"/>
  <c r="D499" i="1" s="1"/>
  <c r="I499" i="1"/>
  <c r="H499" i="1"/>
  <c r="G499" i="1"/>
  <c r="L497" i="1"/>
  <c r="K497" i="1"/>
  <c r="D497" i="1"/>
  <c r="D496" i="1" s="1"/>
  <c r="J496" i="1"/>
  <c r="I496" i="1"/>
  <c r="L496" i="1" s="1"/>
  <c r="H496" i="1"/>
  <c r="H483" i="1" s="1"/>
  <c r="G496" i="1"/>
  <c r="F496" i="1"/>
  <c r="E496" i="1"/>
  <c r="J494" i="1"/>
  <c r="L492" i="1"/>
  <c r="L491" i="1"/>
  <c r="J491" i="1"/>
  <c r="I491" i="1"/>
  <c r="H491" i="1"/>
  <c r="G491" i="1"/>
  <c r="D490" i="1"/>
  <c r="L488" i="1"/>
  <c r="K488" i="1"/>
  <c r="D488" i="1"/>
  <c r="J487" i="1"/>
  <c r="I487" i="1"/>
  <c r="H487" i="1"/>
  <c r="G487" i="1"/>
  <c r="F487" i="1"/>
  <c r="E487" i="1"/>
  <c r="D487" i="1"/>
  <c r="L485" i="1"/>
  <c r="K485" i="1"/>
  <c r="D485" i="1"/>
  <c r="J484" i="1"/>
  <c r="I484" i="1"/>
  <c r="I483" i="1" s="1"/>
  <c r="H484" i="1"/>
  <c r="G484" i="1"/>
  <c r="F484" i="1"/>
  <c r="E484" i="1"/>
  <c r="E483" i="1" s="1"/>
  <c r="D484" i="1"/>
  <c r="G483" i="1"/>
  <c r="G476" i="1" s="1"/>
  <c r="G502" i="1" s="1"/>
  <c r="F483" i="1"/>
  <c r="L482" i="1"/>
  <c r="J481" i="1"/>
  <c r="I481" i="1"/>
  <c r="H481" i="1"/>
  <c r="G481" i="1"/>
  <c r="L480" i="1"/>
  <c r="J478" i="1"/>
  <c r="I478" i="1"/>
  <c r="H478" i="1"/>
  <c r="G478" i="1"/>
  <c r="I477" i="1"/>
  <c r="I476" i="1" s="1"/>
  <c r="I502" i="1" s="1"/>
  <c r="H477" i="1"/>
  <c r="G477" i="1"/>
  <c r="H476" i="1"/>
  <c r="H502" i="1" s="1"/>
  <c r="L472" i="1"/>
  <c r="K472" i="1"/>
  <c r="J472" i="1"/>
  <c r="J468" i="1" s="1"/>
  <c r="J467" i="1" s="1"/>
  <c r="I472" i="1"/>
  <c r="I468" i="1" s="1"/>
  <c r="I467" i="1" s="1"/>
  <c r="H472" i="1"/>
  <c r="H468" i="1" s="1"/>
  <c r="H467" i="1" s="1"/>
  <c r="H513" i="1" s="1"/>
  <c r="H515" i="1" s="1"/>
  <c r="H518" i="1" s="1"/>
  <c r="G472" i="1"/>
  <c r="K471" i="1"/>
  <c r="L470" i="1"/>
  <c r="K470" i="1"/>
  <c r="L469" i="1"/>
  <c r="K469" i="1"/>
  <c r="J469" i="1"/>
  <c r="I469" i="1"/>
  <c r="H469" i="1"/>
  <c r="G469" i="1"/>
  <c r="G468" i="1"/>
  <c r="L467" i="1"/>
  <c r="K467" i="1"/>
  <c r="G467" i="1"/>
  <c r="J461" i="1"/>
  <c r="I461" i="1"/>
  <c r="K459" i="1"/>
  <c r="I459" i="1"/>
  <c r="F457" i="1"/>
  <c r="E457" i="1"/>
  <c r="I456" i="1"/>
  <c r="H456" i="1"/>
  <c r="H454" i="1"/>
  <c r="G454" i="1"/>
  <c r="K454" i="1" s="1"/>
  <c r="K453" i="1"/>
  <c r="L452" i="1"/>
  <c r="L451" i="1" s="1"/>
  <c r="K452" i="1"/>
  <c r="K451" i="1"/>
  <c r="J451" i="1"/>
  <c r="J447" i="1" s="1"/>
  <c r="I451" i="1"/>
  <c r="I447" i="1" s="1"/>
  <c r="I446" i="1" s="1"/>
  <c r="H451" i="1"/>
  <c r="G451" i="1"/>
  <c r="J448" i="1"/>
  <c r="I448" i="1"/>
  <c r="H448" i="1"/>
  <c r="G448" i="1"/>
  <c r="H447" i="1"/>
  <c r="H446" i="1" s="1"/>
  <c r="G447" i="1"/>
  <c r="G446" i="1" s="1"/>
  <c r="F447" i="1"/>
  <c r="E447" i="1"/>
  <c r="D447" i="1"/>
  <c r="J446" i="1"/>
  <c r="L446" i="1" s="1"/>
  <c r="J441" i="1"/>
  <c r="G441" i="1"/>
  <c r="L438" i="1"/>
  <c r="K438" i="1"/>
  <c r="L437" i="1"/>
  <c r="K437" i="1"/>
  <c r="D437" i="1"/>
  <c r="J436" i="1"/>
  <c r="K436" i="1" s="1"/>
  <c r="I436" i="1"/>
  <c r="H436" i="1"/>
  <c r="G436" i="1"/>
  <c r="F436" i="1"/>
  <c r="E436" i="1"/>
  <c r="D436" i="1"/>
  <c r="L434" i="1"/>
  <c r="L433" i="1"/>
  <c r="L432" i="1"/>
  <c r="J431" i="1"/>
  <c r="L431" i="1" s="1"/>
  <c r="G431" i="1"/>
  <c r="L430" i="1"/>
  <c r="D430" i="1"/>
  <c r="L429" i="1"/>
  <c r="L428" i="1"/>
  <c r="K428" i="1"/>
  <c r="D428" i="1"/>
  <c r="D427" i="1" s="1"/>
  <c r="L427" i="1"/>
  <c r="K427" i="1"/>
  <c r="J427" i="1"/>
  <c r="I427" i="1"/>
  <c r="H427" i="1"/>
  <c r="G427" i="1"/>
  <c r="F427" i="1"/>
  <c r="E427" i="1"/>
  <c r="L426" i="1"/>
  <c r="L425" i="1"/>
  <c r="K425" i="1"/>
  <c r="D425" i="1"/>
  <c r="D424" i="1" s="1"/>
  <c r="L424" i="1"/>
  <c r="I424" i="1"/>
  <c r="H424" i="1"/>
  <c r="G424" i="1"/>
  <c r="K424" i="1" s="1"/>
  <c r="F424" i="1"/>
  <c r="E424" i="1"/>
  <c r="J423" i="1"/>
  <c r="I423" i="1"/>
  <c r="H423" i="1"/>
  <c r="F423" i="1"/>
  <c r="E423" i="1"/>
  <c r="D423" i="1"/>
  <c r="D457" i="1" s="1"/>
  <c r="K422" i="1"/>
  <c r="L421" i="1"/>
  <c r="K421" i="1"/>
  <c r="J420" i="1"/>
  <c r="K420" i="1" s="1"/>
  <c r="I420" i="1"/>
  <c r="H420" i="1"/>
  <c r="G420" i="1"/>
  <c r="L419" i="1"/>
  <c r="K419" i="1"/>
  <c r="K418" i="1"/>
  <c r="J418" i="1"/>
  <c r="I418" i="1"/>
  <c r="H418" i="1"/>
  <c r="G418" i="1"/>
  <c r="L417" i="1"/>
  <c r="K417" i="1"/>
  <c r="L416" i="1"/>
  <c r="K416" i="1"/>
  <c r="J415" i="1"/>
  <c r="K415" i="1" s="1"/>
  <c r="I415" i="1"/>
  <c r="I414" i="1" s="1"/>
  <c r="I413" i="1" s="1"/>
  <c r="H415" i="1"/>
  <c r="H414" i="1" s="1"/>
  <c r="H413" i="1" s="1"/>
  <c r="G415" i="1"/>
  <c r="G414" i="1"/>
  <c r="L412" i="1"/>
  <c r="K412" i="1"/>
  <c r="L411" i="1"/>
  <c r="K411" i="1"/>
  <c r="L410" i="1"/>
  <c r="K410" i="1"/>
  <c r="L409" i="1"/>
  <c r="K409" i="1"/>
  <c r="J408" i="1"/>
  <c r="L408" i="1" s="1"/>
  <c r="G408" i="1"/>
  <c r="G404" i="1" s="1"/>
  <c r="L407" i="1"/>
  <c r="K407" i="1"/>
  <c r="J406" i="1"/>
  <c r="L406" i="1" s="1"/>
  <c r="I406" i="1"/>
  <c r="H406" i="1"/>
  <c r="G406" i="1"/>
  <c r="I405" i="1"/>
  <c r="H405" i="1"/>
  <c r="G405" i="1"/>
  <c r="I404" i="1"/>
  <c r="H404" i="1"/>
  <c r="K396" i="1"/>
  <c r="I396" i="1"/>
  <c r="H396" i="1"/>
  <c r="L387" i="1"/>
  <c r="K387" i="1"/>
  <c r="D387" i="1"/>
  <c r="D386" i="1" s="1"/>
  <c r="J386" i="1"/>
  <c r="I386" i="1"/>
  <c r="L386" i="1" s="1"/>
  <c r="H386" i="1"/>
  <c r="G386" i="1"/>
  <c r="K386" i="1" s="1"/>
  <c r="F386" i="1"/>
  <c r="E386" i="1"/>
  <c r="L385" i="1"/>
  <c r="K385" i="1"/>
  <c r="D385" i="1"/>
  <c r="D383" i="1" s="1"/>
  <c r="J383" i="1"/>
  <c r="I383" i="1"/>
  <c r="L383" i="1" s="1"/>
  <c r="H383" i="1"/>
  <c r="G383" i="1"/>
  <c r="K383" i="1" s="1"/>
  <c r="F383" i="1"/>
  <c r="E383" i="1"/>
  <c r="L381" i="1"/>
  <c r="K381" i="1"/>
  <c r="L380" i="1"/>
  <c r="K380" i="1"/>
  <c r="D380" i="1"/>
  <c r="J379" i="1"/>
  <c r="K379" i="1" s="1"/>
  <c r="I379" i="1"/>
  <c r="H379" i="1"/>
  <c r="G379" i="1"/>
  <c r="F379" i="1"/>
  <c r="E379" i="1"/>
  <c r="D379" i="1"/>
  <c r="L378" i="1"/>
  <c r="D378" i="1"/>
  <c r="D377" i="1" s="1"/>
  <c r="J377" i="1"/>
  <c r="L377" i="1" s="1"/>
  <c r="I377" i="1"/>
  <c r="H377" i="1"/>
  <c r="G377" i="1"/>
  <c r="F377" i="1"/>
  <c r="E377" i="1"/>
  <c r="F376" i="1"/>
  <c r="F393" i="1" s="1"/>
  <c r="E376" i="1"/>
  <c r="E393" i="1" s="1"/>
  <c r="D376" i="1"/>
  <c r="D393" i="1" s="1"/>
  <c r="L374" i="1"/>
  <c r="K374" i="1"/>
  <c r="K373" i="1"/>
  <c r="J373" i="1"/>
  <c r="L373" i="1" s="1"/>
  <c r="I373" i="1"/>
  <c r="H373" i="1"/>
  <c r="G373" i="1"/>
  <c r="J372" i="1"/>
  <c r="I372" i="1"/>
  <c r="H372" i="1"/>
  <c r="G372" i="1"/>
  <c r="I371" i="1"/>
  <c r="H371" i="1"/>
  <c r="H392" i="1" s="1"/>
  <c r="G371" i="1"/>
  <c r="L365" i="1"/>
  <c r="L364" i="1"/>
  <c r="L363" i="1"/>
  <c r="L361" i="1"/>
  <c r="L360" i="1"/>
  <c r="H360" i="1"/>
  <c r="J356" i="1"/>
  <c r="J351" i="1"/>
  <c r="J344" i="1" s="1"/>
  <c r="L346" i="1"/>
  <c r="K346" i="1"/>
  <c r="J345" i="1"/>
  <c r="I345" i="1"/>
  <c r="L345" i="1" s="1"/>
  <c r="H345" i="1"/>
  <c r="G345" i="1"/>
  <c r="K345" i="1" s="1"/>
  <c r="I344" i="1"/>
  <c r="I343" i="1" s="1"/>
  <c r="I353" i="1" s="1"/>
  <c r="H344" i="1"/>
  <c r="H343" i="1" s="1"/>
  <c r="G344" i="1"/>
  <c r="G343" i="1" s="1"/>
  <c r="G353" i="1" s="1"/>
  <c r="F344" i="1"/>
  <c r="E344" i="1"/>
  <c r="D344" i="1"/>
  <c r="K343" i="1"/>
  <c r="J343" i="1"/>
  <c r="J353" i="1" s="1"/>
  <c r="L337" i="1"/>
  <c r="K337" i="1"/>
  <c r="L336" i="1"/>
  <c r="K336" i="1"/>
  <c r="L335" i="1"/>
  <c r="J335" i="1"/>
  <c r="J334" i="1" s="1"/>
  <c r="I335" i="1"/>
  <c r="H335" i="1"/>
  <c r="G335" i="1"/>
  <c r="F335" i="1"/>
  <c r="F334" i="1" s="1"/>
  <c r="E335" i="1"/>
  <c r="E334" i="1" s="1"/>
  <c r="D335" i="1"/>
  <c r="D334" i="1" s="1"/>
  <c r="I334" i="1"/>
  <c r="H334" i="1"/>
  <c r="G334" i="1"/>
  <c r="L332" i="1"/>
  <c r="D332" i="1"/>
  <c r="D331" i="1"/>
  <c r="D330" i="1" s="1"/>
  <c r="D329" i="1" s="1"/>
  <c r="L330" i="1"/>
  <c r="J330" i="1"/>
  <c r="I330" i="1"/>
  <c r="H330" i="1"/>
  <c r="G330" i="1"/>
  <c r="G329" i="1" s="1"/>
  <c r="F330" i="1"/>
  <c r="F329" i="1" s="1"/>
  <c r="E330" i="1"/>
  <c r="E329" i="1" s="1"/>
  <c r="J329" i="1"/>
  <c r="L329" i="1" s="1"/>
  <c r="I329" i="1"/>
  <c r="H329" i="1"/>
  <c r="L328" i="1"/>
  <c r="D328" i="1"/>
  <c r="L327" i="1"/>
  <c r="K327" i="1"/>
  <c r="L325" i="1"/>
  <c r="D325" i="1"/>
  <c r="D324" i="1" s="1"/>
  <c r="L324" i="1"/>
  <c r="K324" i="1"/>
  <c r="J324" i="1"/>
  <c r="I324" i="1"/>
  <c r="H324" i="1"/>
  <c r="G324" i="1"/>
  <c r="F324" i="1"/>
  <c r="E324" i="1"/>
  <c r="J322" i="1"/>
  <c r="I322" i="1"/>
  <c r="H322" i="1"/>
  <c r="G322" i="1"/>
  <c r="L321" i="1"/>
  <c r="D321" i="1"/>
  <c r="L318" i="1"/>
  <c r="K318" i="1"/>
  <c r="L317" i="1"/>
  <c r="L316" i="1"/>
  <c r="D316" i="1"/>
  <c r="D315" i="1" s="1"/>
  <c r="J315" i="1"/>
  <c r="K315" i="1" s="1"/>
  <c r="I315" i="1"/>
  <c r="H315" i="1"/>
  <c r="H305" i="1" s="1"/>
  <c r="H304" i="1" s="1"/>
  <c r="H338" i="1" s="1"/>
  <c r="H340" i="1" s="1"/>
  <c r="G315" i="1"/>
  <c r="F315" i="1"/>
  <c r="E315" i="1"/>
  <c r="L314" i="1"/>
  <c r="K314" i="1"/>
  <c r="L313" i="1"/>
  <c r="K313" i="1"/>
  <c r="D313" i="1"/>
  <c r="L312" i="1"/>
  <c r="K312" i="1"/>
  <c r="L311" i="1"/>
  <c r="K311" i="1"/>
  <c r="D311" i="1"/>
  <c r="L310" i="1"/>
  <c r="K310" i="1"/>
  <c r="D310" i="1"/>
  <c r="D309" i="1" s="1"/>
  <c r="L309" i="1"/>
  <c r="K309" i="1"/>
  <c r="J309" i="1"/>
  <c r="I309" i="1"/>
  <c r="H309" i="1"/>
  <c r="G309" i="1"/>
  <c r="F309" i="1"/>
  <c r="E309" i="1"/>
  <c r="L308" i="1"/>
  <c r="D308" i="1"/>
  <c r="L307" i="1"/>
  <c r="D307" i="1"/>
  <c r="D306" i="1" s="1"/>
  <c r="D305" i="1" s="1"/>
  <c r="D357" i="1" s="1"/>
  <c r="L306" i="1"/>
  <c r="J306" i="1"/>
  <c r="I306" i="1"/>
  <c r="H306" i="1"/>
  <c r="G306" i="1"/>
  <c r="F306" i="1"/>
  <c r="E306" i="1"/>
  <c r="E305" i="1" s="1"/>
  <c r="E357" i="1" s="1"/>
  <c r="J305" i="1"/>
  <c r="K303" i="1"/>
  <c r="J302" i="1"/>
  <c r="L301" i="1"/>
  <c r="K301" i="1"/>
  <c r="L300" i="1"/>
  <c r="L299" i="1"/>
  <c r="K299" i="1"/>
  <c r="J299" i="1"/>
  <c r="I299" i="1"/>
  <c r="H299" i="1"/>
  <c r="G299" i="1"/>
  <c r="L298" i="1"/>
  <c r="K298" i="1"/>
  <c r="J298" i="1"/>
  <c r="I298" i="1"/>
  <c r="H298" i="1"/>
  <c r="G298" i="1"/>
  <c r="L297" i="1"/>
  <c r="L295" i="1"/>
  <c r="J295" i="1"/>
  <c r="I295" i="1"/>
  <c r="I294" i="1" s="1"/>
  <c r="H295" i="1"/>
  <c r="G295" i="1"/>
  <c r="J294" i="1"/>
  <c r="H294" i="1"/>
  <c r="H293" i="1" s="1"/>
  <c r="G294" i="1"/>
  <c r="K293" i="1"/>
  <c r="J293" i="1"/>
  <c r="G293" i="1"/>
  <c r="G356" i="1" s="1"/>
  <c r="L286" i="1"/>
  <c r="L285" i="1"/>
  <c r="L284" i="1"/>
  <c r="K284" i="1"/>
  <c r="L283" i="1"/>
  <c r="K283" i="1"/>
  <c r="J282" i="1"/>
  <c r="L280" i="1"/>
  <c r="K280" i="1"/>
  <c r="L279" i="1"/>
  <c r="J279" i="1"/>
  <c r="I279" i="1"/>
  <c r="G279" i="1"/>
  <c r="K279" i="1" s="1"/>
  <c r="L278" i="1"/>
  <c r="K278" i="1"/>
  <c r="J277" i="1"/>
  <c r="I277" i="1"/>
  <c r="I276" i="1" s="1"/>
  <c r="G277" i="1"/>
  <c r="L276" i="1"/>
  <c r="J276" i="1"/>
  <c r="L275" i="1"/>
  <c r="K275" i="1"/>
  <c r="L274" i="1"/>
  <c r="J274" i="1"/>
  <c r="I274" i="1"/>
  <c r="G274" i="1"/>
  <c r="K274" i="1" s="1"/>
  <c r="L273" i="1"/>
  <c r="K273" i="1"/>
  <c r="J272" i="1"/>
  <c r="L272" i="1" s="1"/>
  <c r="I272" i="1"/>
  <c r="G272" i="1"/>
  <c r="L271" i="1"/>
  <c r="K271" i="1"/>
  <c r="K270" i="1"/>
  <c r="J270" i="1"/>
  <c r="L270" i="1" s="1"/>
  <c r="I270" i="1"/>
  <c r="G270" i="1"/>
  <c r="I269" i="1"/>
  <c r="I268" i="1" s="1"/>
  <c r="G269" i="1"/>
  <c r="L267" i="1"/>
  <c r="K267" i="1"/>
  <c r="L266" i="1"/>
  <c r="K266" i="1"/>
  <c r="L265" i="1"/>
  <c r="K265" i="1"/>
  <c r="L264" i="1"/>
  <c r="K264" i="1"/>
  <c r="L263" i="1"/>
  <c r="K263" i="1"/>
  <c r="L262" i="1"/>
  <c r="K262" i="1"/>
  <c r="L261" i="1"/>
  <c r="K261" i="1"/>
  <c r="L260" i="1"/>
  <c r="K260" i="1"/>
  <c r="L259" i="1"/>
  <c r="K259" i="1"/>
  <c r="L258" i="1"/>
  <c r="K258" i="1"/>
  <c r="L257" i="1"/>
  <c r="K257" i="1"/>
  <c r="L256" i="1"/>
  <c r="K256" i="1"/>
  <c r="L255" i="1"/>
  <c r="K255" i="1"/>
  <c r="L254" i="1"/>
  <c r="K254" i="1"/>
  <c r="L253" i="1"/>
  <c r="K253" i="1"/>
  <c r="J252" i="1"/>
  <c r="L250" i="1"/>
  <c r="K250" i="1"/>
  <c r="L249" i="1"/>
  <c r="K249" i="1"/>
  <c r="J248" i="1"/>
  <c r="L248" i="1" s="1"/>
  <c r="I248" i="1"/>
  <c r="L246" i="1"/>
  <c r="K246" i="1"/>
  <c r="I245" i="1"/>
  <c r="K241" i="1"/>
  <c r="H239" i="1"/>
  <c r="K231" i="1"/>
  <c r="J230" i="1"/>
  <c r="I230" i="1"/>
  <c r="I229" i="1" s="1"/>
  <c r="H230" i="1"/>
  <c r="H229" i="1" s="1"/>
  <c r="G230" i="1"/>
  <c r="J229" i="1"/>
  <c r="L228" i="1"/>
  <c r="L227" i="1" s="1"/>
  <c r="K228" i="1"/>
  <c r="J227" i="1"/>
  <c r="I227" i="1"/>
  <c r="H227" i="1"/>
  <c r="H220" i="1" s="1"/>
  <c r="G227" i="1"/>
  <c r="K227" i="1" s="1"/>
  <c r="K225" i="1"/>
  <c r="L224" i="1"/>
  <c r="K224" i="1"/>
  <c r="K223" i="1"/>
  <c r="J223" i="1"/>
  <c r="L223" i="1" s="1"/>
  <c r="I223" i="1"/>
  <c r="H223" i="1"/>
  <c r="G223" i="1"/>
  <c r="G220" i="1" s="1"/>
  <c r="L221" i="1"/>
  <c r="J221" i="1"/>
  <c r="I221" i="1"/>
  <c r="H221" i="1"/>
  <c r="G221" i="1"/>
  <c r="J220" i="1"/>
  <c r="I220" i="1"/>
  <c r="I219" i="1" s="1"/>
  <c r="F220" i="1"/>
  <c r="E220" i="1"/>
  <c r="D220" i="1"/>
  <c r="J214" i="1"/>
  <c r="I214" i="1"/>
  <c r="I213" i="1" s="1"/>
  <c r="H214" i="1"/>
  <c r="H213" i="1" s="1"/>
  <c r="G214" i="1"/>
  <c r="G213" i="1" s="1"/>
  <c r="J213" i="1"/>
  <c r="K212" i="1"/>
  <c r="L211" i="1"/>
  <c r="K211" i="1"/>
  <c r="D211" i="1"/>
  <c r="L210" i="1"/>
  <c r="K210" i="1"/>
  <c r="D210" i="1"/>
  <c r="D209" i="1" s="1"/>
  <c r="D208" i="1" s="1"/>
  <c r="L209" i="1"/>
  <c r="K209" i="1"/>
  <c r="J209" i="1"/>
  <c r="I209" i="1"/>
  <c r="H209" i="1"/>
  <c r="G209" i="1"/>
  <c r="G208" i="1" s="1"/>
  <c r="K208" i="1" s="1"/>
  <c r="F209" i="1"/>
  <c r="F208" i="1" s="1"/>
  <c r="E209" i="1"/>
  <c r="E208" i="1" s="1"/>
  <c r="J208" i="1"/>
  <c r="L208" i="1" s="1"/>
  <c r="I208" i="1"/>
  <c r="H208" i="1"/>
  <c r="L207" i="1"/>
  <c r="K207" i="1"/>
  <c r="D207" i="1"/>
  <c r="K206" i="1"/>
  <c r="K205" i="1"/>
  <c r="L204" i="1"/>
  <c r="K204" i="1"/>
  <c r="D204" i="1"/>
  <c r="D203" i="1" s="1"/>
  <c r="J203" i="1"/>
  <c r="L203" i="1" s="1"/>
  <c r="I203" i="1"/>
  <c r="H203" i="1"/>
  <c r="G203" i="1"/>
  <c r="K203" i="1" s="1"/>
  <c r="F203" i="1"/>
  <c r="E203" i="1"/>
  <c r="L202" i="1"/>
  <c r="K202" i="1"/>
  <c r="D202" i="1"/>
  <c r="L201" i="1"/>
  <c r="K201" i="1"/>
  <c r="D201" i="1"/>
  <c r="L199" i="1"/>
  <c r="K199" i="1"/>
  <c r="D199" i="1"/>
  <c r="L198" i="1"/>
  <c r="K198" i="1"/>
  <c r="D198" i="1"/>
  <c r="L197" i="1"/>
  <c r="K197" i="1"/>
  <c r="D196" i="1"/>
  <c r="L195" i="1"/>
  <c r="K195" i="1"/>
  <c r="L194" i="1"/>
  <c r="K194" i="1"/>
  <c r="D194" i="1"/>
  <c r="D193" i="1" s="1"/>
  <c r="L193" i="1"/>
  <c r="J193" i="1"/>
  <c r="I193" i="1"/>
  <c r="H193" i="1"/>
  <c r="G193" i="1"/>
  <c r="F193" i="1"/>
  <c r="E193" i="1"/>
  <c r="L192" i="1"/>
  <c r="K192" i="1"/>
  <c r="L191" i="1"/>
  <c r="K191" i="1"/>
  <c r="D191" i="1"/>
  <c r="L190" i="1"/>
  <c r="K190" i="1"/>
  <c r="L189" i="1"/>
  <c r="K189" i="1"/>
  <c r="D189" i="1"/>
  <c r="K188" i="1"/>
  <c r="L187" i="1"/>
  <c r="K187" i="1"/>
  <c r="D187" i="1"/>
  <c r="D186" i="1" s="1"/>
  <c r="L186" i="1"/>
  <c r="K186" i="1"/>
  <c r="J186" i="1"/>
  <c r="I186" i="1"/>
  <c r="H186" i="1"/>
  <c r="G186" i="1"/>
  <c r="F186" i="1"/>
  <c r="E186" i="1"/>
  <c r="L185" i="1"/>
  <c r="K185" i="1"/>
  <c r="D185" i="1"/>
  <c r="L184" i="1"/>
  <c r="K184" i="1"/>
  <c r="L183" i="1"/>
  <c r="K183" i="1"/>
  <c r="D183" i="1"/>
  <c r="K182" i="1"/>
  <c r="J182" i="1"/>
  <c r="J181" i="1" s="1"/>
  <c r="L181" i="1" s="1"/>
  <c r="I182" i="1"/>
  <c r="H182" i="1"/>
  <c r="G182" i="1"/>
  <c r="F182" i="1"/>
  <c r="F181" i="1" s="1"/>
  <c r="F236" i="1" s="1"/>
  <c r="E182" i="1"/>
  <c r="E181" i="1" s="1"/>
  <c r="D182" i="1"/>
  <c r="I181" i="1"/>
  <c r="H181" i="1"/>
  <c r="L180" i="1"/>
  <c r="K180" i="1"/>
  <c r="K179" i="1"/>
  <c r="J178" i="1"/>
  <c r="I178" i="1"/>
  <c r="H178" i="1"/>
  <c r="G178" i="1"/>
  <c r="K178" i="1" s="1"/>
  <c r="K177" i="1"/>
  <c r="J176" i="1"/>
  <c r="I176" i="1"/>
  <c r="H176" i="1"/>
  <c r="G176" i="1"/>
  <c r="L175" i="1"/>
  <c r="K175" i="1"/>
  <c r="K174" i="1"/>
  <c r="J173" i="1"/>
  <c r="K173" i="1" s="1"/>
  <c r="I173" i="1"/>
  <c r="I172" i="1" s="1"/>
  <c r="H173" i="1"/>
  <c r="G173" i="1"/>
  <c r="H172" i="1"/>
  <c r="H171" i="1"/>
  <c r="H216" i="1" s="1"/>
  <c r="L170" i="1"/>
  <c r="K170" i="1"/>
  <c r="L169" i="1"/>
  <c r="K169" i="1"/>
  <c r="L168" i="1"/>
  <c r="K168" i="1"/>
  <c r="J168" i="1"/>
  <c r="I168" i="1"/>
  <c r="H168" i="1"/>
  <c r="G168" i="1"/>
  <c r="L167" i="1"/>
  <c r="K167" i="1"/>
  <c r="J167" i="1"/>
  <c r="I167" i="1"/>
  <c r="H167" i="1"/>
  <c r="G167" i="1"/>
  <c r="J163" i="1"/>
  <c r="J162" i="1" s="1"/>
  <c r="J161" i="1" s="1"/>
  <c r="I163" i="1"/>
  <c r="I162" i="1" s="1"/>
  <c r="I161" i="1" s="1"/>
  <c r="I235" i="1" s="1"/>
  <c r="H163" i="1"/>
  <c r="G163" i="1"/>
  <c r="H162" i="1"/>
  <c r="H161" i="1" s="1"/>
  <c r="H235" i="1" s="1"/>
  <c r="G162" i="1"/>
  <c r="G161" i="1"/>
  <c r="G235" i="1" s="1"/>
  <c r="K153" i="1"/>
  <c r="K152" i="1"/>
  <c r="K151" i="1"/>
  <c r="I150" i="1"/>
  <c r="K149" i="1"/>
  <c r="V148" i="1"/>
  <c r="U148" i="1"/>
  <c r="K148" i="1"/>
  <c r="K143" i="1"/>
  <c r="U142" i="1"/>
  <c r="K142" i="1"/>
  <c r="K140" i="1"/>
  <c r="K139" i="1"/>
  <c r="V138" i="1"/>
  <c r="U138" i="1"/>
  <c r="U137" i="1" s="1"/>
  <c r="T138" i="1"/>
  <c r="T137" i="1" s="1"/>
  <c r="T119" i="1" s="1"/>
  <c r="S138" i="1"/>
  <c r="R138" i="1"/>
  <c r="Q138" i="1"/>
  <c r="Q137" i="1" s="1"/>
  <c r="P138" i="1"/>
  <c r="O138" i="1"/>
  <c r="O137" i="1" s="1"/>
  <c r="O119" i="1" s="1"/>
  <c r="O141" i="1" s="1"/>
  <c r="L138" i="1"/>
  <c r="L137" i="1" s="1"/>
  <c r="J138" i="1"/>
  <c r="I138" i="1"/>
  <c r="H138" i="1"/>
  <c r="G138" i="1"/>
  <c r="V137" i="1"/>
  <c r="S137" i="1"/>
  <c r="R137" i="1"/>
  <c r="P137" i="1"/>
  <c r="J137" i="1"/>
  <c r="I137" i="1"/>
  <c r="H137" i="1"/>
  <c r="K136" i="1"/>
  <c r="O135" i="1"/>
  <c r="J135" i="1"/>
  <c r="K135" i="1" s="1"/>
  <c r="G135" i="1"/>
  <c r="P134" i="1"/>
  <c r="O134" i="1"/>
  <c r="K134" i="1"/>
  <c r="J134" i="1"/>
  <c r="I134" i="1"/>
  <c r="H134" i="1"/>
  <c r="G134" i="1"/>
  <c r="L133" i="1"/>
  <c r="K133" i="1"/>
  <c r="V132" i="1"/>
  <c r="U132" i="1"/>
  <c r="U121" i="1" s="1"/>
  <c r="U119" i="1" s="1"/>
  <c r="T132" i="1"/>
  <c r="S132" i="1"/>
  <c r="R132" i="1"/>
  <c r="Q132" i="1"/>
  <c r="O132" i="1"/>
  <c r="L132" i="1"/>
  <c r="K132" i="1"/>
  <c r="J132" i="1"/>
  <c r="I132" i="1"/>
  <c r="H132" i="1"/>
  <c r="G132" i="1"/>
  <c r="L131" i="1"/>
  <c r="K131" i="1"/>
  <c r="K130" i="1"/>
  <c r="L129" i="1"/>
  <c r="K129" i="1"/>
  <c r="K128" i="1"/>
  <c r="L127" i="1"/>
  <c r="K127" i="1"/>
  <c r="V126" i="1"/>
  <c r="U126" i="1"/>
  <c r="T126" i="1"/>
  <c r="S126" i="1"/>
  <c r="S121" i="1" s="1"/>
  <c r="S119" i="1" s="1"/>
  <c r="R126" i="1"/>
  <c r="Q126" i="1"/>
  <c r="P126" i="1"/>
  <c r="O126" i="1"/>
  <c r="J126" i="1"/>
  <c r="K126" i="1" s="1"/>
  <c r="I126" i="1"/>
  <c r="H126" i="1"/>
  <c r="G126" i="1"/>
  <c r="K125" i="1"/>
  <c r="V124" i="1"/>
  <c r="U124" i="1"/>
  <c r="T124" i="1"/>
  <c r="S124" i="1"/>
  <c r="R124" i="1"/>
  <c r="Q124" i="1"/>
  <c r="O124" i="1"/>
  <c r="L124" i="1"/>
  <c r="K124" i="1"/>
  <c r="J124" i="1"/>
  <c r="I124" i="1"/>
  <c r="H124" i="1"/>
  <c r="G124" i="1"/>
  <c r="K123" i="1"/>
  <c r="V122" i="1"/>
  <c r="U122" i="1"/>
  <c r="T122" i="1"/>
  <c r="S122" i="1"/>
  <c r="R122" i="1"/>
  <c r="Q122" i="1"/>
  <c r="O122" i="1"/>
  <c r="J122" i="1"/>
  <c r="I122" i="1"/>
  <c r="I121" i="1" s="1"/>
  <c r="I119" i="1" s="1"/>
  <c r="H122" i="1"/>
  <c r="G122" i="1"/>
  <c r="V121" i="1"/>
  <c r="R121" i="1"/>
  <c r="R119" i="1" s="1"/>
  <c r="P121" i="1"/>
  <c r="O121" i="1"/>
  <c r="H121" i="1"/>
  <c r="F121" i="1"/>
  <c r="E121" i="1"/>
  <c r="D121" i="1"/>
  <c r="K120" i="1"/>
  <c r="V119" i="1"/>
  <c r="P119" i="1"/>
  <c r="P141" i="1" s="1"/>
  <c r="H119" i="1"/>
  <c r="L118" i="1"/>
  <c r="K118" i="1"/>
  <c r="V117" i="1"/>
  <c r="V114" i="1" s="1"/>
  <c r="V113" i="1" s="1"/>
  <c r="U117" i="1"/>
  <c r="T117" i="1"/>
  <c r="S117" i="1"/>
  <c r="R117" i="1"/>
  <c r="Q117" i="1"/>
  <c r="O117" i="1"/>
  <c r="O114" i="1" s="1"/>
  <c r="O113" i="1" s="1"/>
  <c r="K117" i="1"/>
  <c r="J117" i="1"/>
  <c r="L117" i="1" s="1"/>
  <c r="I117" i="1"/>
  <c r="H117" i="1"/>
  <c r="G117" i="1"/>
  <c r="G114" i="1" s="1"/>
  <c r="G113" i="1" s="1"/>
  <c r="L116" i="1"/>
  <c r="K116" i="1"/>
  <c r="V115" i="1"/>
  <c r="U115" i="1"/>
  <c r="T115" i="1"/>
  <c r="S115" i="1"/>
  <c r="S114" i="1" s="1"/>
  <c r="S113" i="1" s="1"/>
  <c r="R115" i="1"/>
  <c r="Q115" i="1"/>
  <c r="Q114" i="1" s="1"/>
  <c r="Q113" i="1" s="1"/>
  <c r="O115" i="1"/>
  <c r="J115" i="1"/>
  <c r="I115" i="1"/>
  <c r="H115" i="1"/>
  <c r="G115" i="1"/>
  <c r="U114" i="1"/>
  <c r="T114" i="1"/>
  <c r="J114" i="1"/>
  <c r="I114" i="1"/>
  <c r="H114" i="1"/>
  <c r="U113" i="1"/>
  <c r="T113" i="1"/>
  <c r="J113" i="1"/>
  <c r="I113" i="1"/>
  <c r="H113" i="1"/>
  <c r="K112" i="1"/>
  <c r="J111" i="1"/>
  <c r="K111" i="1" s="1"/>
  <c r="G111" i="1"/>
  <c r="K110" i="1"/>
  <c r="K106" i="1"/>
  <c r="V105" i="1"/>
  <c r="U105" i="1"/>
  <c r="T105" i="1"/>
  <c r="S105" i="1"/>
  <c r="S104" i="1" s="1"/>
  <c r="R105" i="1"/>
  <c r="Q105" i="1"/>
  <c r="O105" i="1"/>
  <c r="J105" i="1"/>
  <c r="I105" i="1"/>
  <c r="H105" i="1"/>
  <c r="G105" i="1"/>
  <c r="G104" i="1" s="1"/>
  <c r="K104" i="1" s="1"/>
  <c r="V104" i="1"/>
  <c r="U104" i="1"/>
  <c r="T104" i="1"/>
  <c r="R104" i="1"/>
  <c r="Q104" i="1"/>
  <c r="O104" i="1"/>
  <c r="J104" i="1"/>
  <c r="I104" i="1"/>
  <c r="H104" i="1"/>
  <c r="L103" i="1"/>
  <c r="K103" i="1"/>
  <c r="L102" i="1"/>
  <c r="K102" i="1"/>
  <c r="V101" i="1"/>
  <c r="U101" i="1"/>
  <c r="T101" i="1"/>
  <c r="S101" i="1"/>
  <c r="R101" i="1"/>
  <c r="Q101" i="1"/>
  <c r="Q100" i="1" s="1"/>
  <c r="O101" i="1"/>
  <c r="L101" i="1"/>
  <c r="J101" i="1"/>
  <c r="K101" i="1" s="1"/>
  <c r="I101" i="1"/>
  <c r="H101" i="1"/>
  <c r="H100" i="1" s="1"/>
  <c r="G101" i="1"/>
  <c r="F101" i="1"/>
  <c r="E101" i="1"/>
  <c r="D101" i="1"/>
  <c r="V100" i="1"/>
  <c r="U100" i="1"/>
  <c r="T100" i="1"/>
  <c r="S100" i="1"/>
  <c r="R100" i="1"/>
  <c r="O100" i="1"/>
  <c r="L100" i="1"/>
  <c r="J100" i="1"/>
  <c r="K100" i="1" s="1"/>
  <c r="I100" i="1"/>
  <c r="G100" i="1"/>
  <c r="F100" i="1"/>
  <c r="E100" i="1"/>
  <c r="D100" i="1"/>
  <c r="K99" i="1"/>
  <c r="V98" i="1"/>
  <c r="V97" i="1" s="1"/>
  <c r="U98" i="1"/>
  <c r="T98" i="1"/>
  <c r="S98" i="1"/>
  <c r="R98" i="1"/>
  <c r="R97" i="1" s="1"/>
  <c r="Q98" i="1"/>
  <c r="O98" i="1"/>
  <c r="O97" i="1" s="1"/>
  <c r="L98" i="1"/>
  <c r="J98" i="1"/>
  <c r="J97" i="1" s="1"/>
  <c r="I98" i="1"/>
  <c r="I97" i="1" s="1"/>
  <c r="H98" i="1"/>
  <c r="G98" i="1"/>
  <c r="G97" i="1" s="1"/>
  <c r="U97" i="1"/>
  <c r="T97" i="1"/>
  <c r="S97" i="1"/>
  <c r="Q97" i="1"/>
  <c r="L97" i="1"/>
  <c r="H97" i="1"/>
  <c r="K96" i="1"/>
  <c r="L95" i="1"/>
  <c r="K95" i="1"/>
  <c r="D95" i="1"/>
  <c r="L94" i="1"/>
  <c r="K94" i="1"/>
  <c r="D94" i="1"/>
  <c r="V93" i="1"/>
  <c r="V92" i="1" s="1"/>
  <c r="U93" i="1"/>
  <c r="U92" i="1" s="1"/>
  <c r="T93" i="1"/>
  <c r="S93" i="1"/>
  <c r="R93" i="1"/>
  <c r="Q93" i="1"/>
  <c r="O93" i="1"/>
  <c r="O92" i="1" s="1"/>
  <c r="L93" i="1"/>
  <c r="J93" i="1"/>
  <c r="K93" i="1" s="1"/>
  <c r="I93" i="1"/>
  <c r="H93" i="1"/>
  <c r="G93" i="1"/>
  <c r="G92" i="1" s="1"/>
  <c r="K92" i="1" s="1"/>
  <c r="F93" i="1"/>
  <c r="F92" i="1" s="1"/>
  <c r="E93" i="1"/>
  <c r="D93" i="1"/>
  <c r="T92" i="1"/>
  <c r="S92" i="1"/>
  <c r="R92" i="1"/>
  <c r="Q92" i="1"/>
  <c r="J92" i="1"/>
  <c r="L92" i="1" s="1"/>
  <c r="I92" i="1"/>
  <c r="H92" i="1"/>
  <c r="E92" i="1"/>
  <c r="D92" i="1"/>
  <c r="L91" i="1"/>
  <c r="K91" i="1"/>
  <c r="D91" i="1"/>
  <c r="L90" i="1"/>
  <c r="K90" i="1"/>
  <c r="L89" i="1"/>
  <c r="K89" i="1"/>
  <c r="L88" i="1"/>
  <c r="K88" i="1"/>
  <c r="K87" i="1"/>
  <c r="L86" i="1"/>
  <c r="K86" i="1"/>
  <c r="D86" i="1"/>
  <c r="V85" i="1"/>
  <c r="U85" i="1"/>
  <c r="T85" i="1"/>
  <c r="S85" i="1"/>
  <c r="R85" i="1"/>
  <c r="Q85" i="1"/>
  <c r="P85" i="1"/>
  <c r="O85" i="1"/>
  <c r="K85" i="1"/>
  <c r="J85" i="1"/>
  <c r="L85" i="1" s="1"/>
  <c r="I85" i="1"/>
  <c r="H85" i="1"/>
  <c r="G85" i="1"/>
  <c r="F85" i="1"/>
  <c r="E85" i="1"/>
  <c r="D85" i="1"/>
  <c r="L84" i="1"/>
  <c r="K84" i="1"/>
  <c r="V83" i="1"/>
  <c r="U83" i="1"/>
  <c r="T83" i="1"/>
  <c r="T61" i="1" s="1"/>
  <c r="S83" i="1"/>
  <c r="R83" i="1"/>
  <c r="Q83" i="1"/>
  <c r="O83" i="1"/>
  <c r="K83" i="1"/>
  <c r="J83" i="1"/>
  <c r="L83" i="1" s="1"/>
  <c r="I83" i="1"/>
  <c r="H83" i="1"/>
  <c r="G83" i="1"/>
  <c r="L82" i="1"/>
  <c r="K82" i="1"/>
  <c r="D82" i="1"/>
  <c r="L81" i="1"/>
  <c r="K81" i="1"/>
  <c r="D81" i="1"/>
  <c r="L80" i="1"/>
  <c r="K80" i="1"/>
  <c r="L79" i="1"/>
  <c r="K79" i="1"/>
  <c r="D79" i="1"/>
  <c r="L78" i="1"/>
  <c r="K78" i="1"/>
  <c r="D78" i="1"/>
  <c r="L77" i="1"/>
  <c r="K77" i="1"/>
  <c r="L76" i="1"/>
  <c r="K76" i="1"/>
  <c r="D76" i="1"/>
  <c r="L75" i="1"/>
  <c r="K75" i="1"/>
  <c r="L74" i="1"/>
  <c r="K74" i="1"/>
  <c r="D74" i="1"/>
  <c r="V73" i="1"/>
  <c r="U73" i="1"/>
  <c r="T73" i="1"/>
  <c r="S73" i="1"/>
  <c r="R73" i="1"/>
  <c r="Q73" i="1"/>
  <c r="P73" i="1"/>
  <c r="O73" i="1"/>
  <c r="L73" i="1"/>
  <c r="J73" i="1"/>
  <c r="K73" i="1" s="1"/>
  <c r="I73" i="1"/>
  <c r="H73" i="1"/>
  <c r="G73" i="1"/>
  <c r="F73" i="1"/>
  <c r="E73" i="1"/>
  <c r="D73" i="1"/>
  <c r="L72" i="1"/>
  <c r="K72" i="1"/>
  <c r="L71" i="1"/>
  <c r="K71" i="1"/>
  <c r="D71" i="1"/>
  <c r="L70" i="1"/>
  <c r="K70" i="1"/>
  <c r="L69" i="1"/>
  <c r="K69" i="1"/>
  <c r="D69" i="1"/>
  <c r="L68" i="1"/>
  <c r="K68" i="1"/>
  <c r="L67" i="1"/>
  <c r="K67" i="1"/>
  <c r="D67" i="1"/>
  <c r="D66" i="1" s="1"/>
  <c r="V66" i="1"/>
  <c r="U66" i="1"/>
  <c r="T66" i="1"/>
  <c r="S66" i="1"/>
  <c r="R66" i="1"/>
  <c r="Q66" i="1"/>
  <c r="P66" i="1"/>
  <c r="O66" i="1"/>
  <c r="J66" i="1"/>
  <c r="K66" i="1" s="1"/>
  <c r="I66" i="1"/>
  <c r="L66" i="1" s="1"/>
  <c r="H66" i="1"/>
  <c r="G66" i="1"/>
  <c r="F66" i="1"/>
  <c r="E66" i="1"/>
  <c r="L65" i="1"/>
  <c r="K65" i="1"/>
  <c r="D65" i="1"/>
  <c r="L64" i="1"/>
  <c r="K64" i="1"/>
  <c r="L63" i="1"/>
  <c r="K63" i="1"/>
  <c r="D63" i="1"/>
  <c r="V62" i="1"/>
  <c r="U62" i="1"/>
  <c r="U61" i="1" s="1"/>
  <c r="T62" i="1"/>
  <c r="S62" i="1"/>
  <c r="S61" i="1" s="1"/>
  <c r="R62" i="1"/>
  <c r="R61" i="1" s="1"/>
  <c r="Q62" i="1"/>
  <c r="P62" i="1"/>
  <c r="O62" i="1"/>
  <c r="O61" i="1" s="1"/>
  <c r="J62" i="1"/>
  <c r="L62" i="1" s="1"/>
  <c r="I62" i="1"/>
  <c r="H62" i="1"/>
  <c r="G62" i="1"/>
  <c r="G61" i="1" s="1"/>
  <c r="F62" i="1"/>
  <c r="E62" i="1"/>
  <c r="E61" i="1" s="1"/>
  <c r="E145" i="1" s="1"/>
  <c r="D62" i="1"/>
  <c r="V61" i="1"/>
  <c r="Q61" i="1"/>
  <c r="P61" i="1"/>
  <c r="I61" i="1"/>
  <c r="H61" i="1"/>
  <c r="F61" i="1"/>
  <c r="L60" i="1"/>
  <c r="K60" i="1"/>
  <c r="L59" i="1"/>
  <c r="K59" i="1"/>
  <c r="V58" i="1"/>
  <c r="U58" i="1"/>
  <c r="T58" i="1"/>
  <c r="S58" i="1"/>
  <c r="R58" i="1"/>
  <c r="Q58" i="1"/>
  <c r="P58" i="1"/>
  <c r="O58" i="1"/>
  <c r="L58" i="1"/>
  <c r="K58" i="1"/>
  <c r="J58" i="1"/>
  <c r="I58" i="1"/>
  <c r="H58" i="1"/>
  <c r="G58" i="1"/>
  <c r="L57" i="1"/>
  <c r="K57" i="1"/>
  <c r="V56" i="1"/>
  <c r="U56" i="1"/>
  <c r="T56" i="1"/>
  <c r="S56" i="1"/>
  <c r="R56" i="1"/>
  <c r="Q56" i="1"/>
  <c r="P56" i="1"/>
  <c r="O56" i="1"/>
  <c r="J56" i="1"/>
  <c r="L56" i="1" s="1"/>
  <c r="I56" i="1"/>
  <c r="H56" i="1"/>
  <c r="G56" i="1"/>
  <c r="L55" i="1"/>
  <c r="K55" i="1"/>
  <c r="L54" i="1"/>
  <c r="K54" i="1"/>
  <c r="V53" i="1"/>
  <c r="V52" i="1" s="1"/>
  <c r="V51" i="1" s="1"/>
  <c r="U53" i="1"/>
  <c r="U52" i="1" s="1"/>
  <c r="U51" i="1" s="1"/>
  <c r="U107" i="1" s="1"/>
  <c r="T53" i="1"/>
  <c r="S53" i="1"/>
  <c r="R53" i="1"/>
  <c r="R52" i="1" s="1"/>
  <c r="Q53" i="1"/>
  <c r="Q52" i="1" s="1"/>
  <c r="Q51" i="1" s="1"/>
  <c r="Q107" i="1" s="1"/>
  <c r="P53" i="1"/>
  <c r="P52" i="1" s="1"/>
  <c r="P51" i="1" s="1"/>
  <c r="P145" i="1" s="1"/>
  <c r="O53" i="1"/>
  <c r="O52" i="1" s="1"/>
  <c r="O51" i="1" s="1"/>
  <c r="J53" i="1"/>
  <c r="J52" i="1" s="1"/>
  <c r="I53" i="1"/>
  <c r="I52" i="1" s="1"/>
  <c r="I51" i="1" s="1"/>
  <c r="I107" i="1" s="1"/>
  <c r="H53" i="1"/>
  <c r="H52" i="1" s="1"/>
  <c r="H51" i="1" s="1"/>
  <c r="G53" i="1"/>
  <c r="G52" i="1" s="1"/>
  <c r="T52" i="1"/>
  <c r="T51" i="1" s="1"/>
  <c r="T107" i="1" s="1"/>
  <c r="T109" i="1" s="1"/>
  <c r="S52" i="1"/>
  <c r="S51" i="1" s="1"/>
  <c r="S107" i="1" s="1"/>
  <c r="K50" i="1"/>
  <c r="Q49" i="1"/>
  <c r="G49" i="1"/>
  <c r="K49" i="1" s="1"/>
  <c r="L48" i="1"/>
  <c r="K48" i="1"/>
  <c r="L47" i="1"/>
  <c r="K47" i="1"/>
  <c r="V46" i="1"/>
  <c r="U46" i="1"/>
  <c r="T46" i="1"/>
  <c r="T45" i="1" s="1"/>
  <c r="S46" i="1"/>
  <c r="S45" i="1" s="1"/>
  <c r="R46" i="1"/>
  <c r="R45" i="1" s="1"/>
  <c r="Q46" i="1"/>
  <c r="Q45" i="1" s="1"/>
  <c r="P46" i="1"/>
  <c r="O46" i="1"/>
  <c r="L46" i="1"/>
  <c r="K46" i="1"/>
  <c r="J46" i="1"/>
  <c r="J45" i="1" s="1"/>
  <c r="I46" i="1"/>
  <c r="I45" i="1" s="1"/>
  <c r="H46" i="1"/>
  <c r="G46" i="1"/>
  <c r="V45" i="1"/>
  <c r="U45" i="1"/>
  <c r="P45" i="1"/>
  <c r="P13" i="1" s="1"/>
  <c r="P144" i="1" s="1"/>
  <c r="P146" i="1" s="1"/>
  <c r="O45" i="1"/>
  <c r="H45" i="1"/>
  <c r="G45" i="1"/>
  <c r="L44" i="1"/>
  <c r="K44" i="1"/>
  <c r="L43" i="1"/>
  <c r="K43" i="1"/>
  <c r="V42" i="1"/>
  <c r="V38" i="1" s="1"/>
  <c r="U42" i="1"/>
  <c r="T42" i="1"/>
  <c r="S42" i="1"/>
  <c r="R42" i="1"/>
  <c r="Q42" i="1"/>
  <c r="O42" i="1"/>
  <c r="O38" i="1" s="1"/>
  <c r="L42" i="1"/>
  <c r="J42" i="1"/>
  <c r="K42" i="1" s="1"/>
  <c r="I42" i="1"/>
  <c r="H42" i="1"/>
  <c r="G42" i="1"/>
  <c r="G38" i="1" s="1"/>
  <c r="L41" i="1"/>
  <c r="K41" i="1"/>
  <c r="K40" i="1"/>
  <c r="V39" i="1"/>
  <c r="U39" i="1"/>
  <c r="T39" i="1"/>
  <c r="T38" i="1" s="1"/>
  <c r="S39" i="1"/>
  <c r="S38" i="1" s="1"/>
  <c r="R39" i="1"/>
  <c r="Q39" i="1"/>
  <c r="Q38" i="1" s="1"/>
  <c r="O39" i="1"/>
  <c r="K39" i="1"/>
  <c r="J39" i="1"/>
  <c r="J38" i="1" s="1"/>
  <c r="I39" i="1"/>
  <c r="H39" i="1"/>
  <c r="H38" i="1" s="1"/>
  <c r="G39" i="1"/>
  <c r="U38" i="1"/>
  <c r="R38" i="1"/>
  <c r="I38" i="1"/>
  <c r="L37" i="1"/>
  <c r="K37" i="1"/>
  <c r="V36" i="1"/>
  <c r="U36" i="1"/>
  <c r="U35" i="1" s="1"/>
  <c r="T36" i="1"/>
  <c r="S36" i="1"/>
  <c r="R36" i="1"/>
  <c r="R35" i="1" s="1"/>
  <c r="Q36" i="1"/>
  <c r="Q35" i="1" s="1"/>
  <c r="O36" i="1"/>
  <c r="J36" i="1"/>
  <c r="K36" i="1" s="1"/>
  <c r="I36" i="1"/>
  <c r="I35" i="1" s="1"/>
  <c r="H36" i="1"/>
  <c r="H35" i="1" s="1"/>
  <c r="G36" i="1"/>
  <c r="V35" i="1"/>
  <c r="T35" i="1"/>
  <c r="S35" i="1"/>
  <c r="O35" i="1"/>
  <c r="J35" i="1"/>
  <c r="G35" i="1"/>
  <c r="L33" i="1"/>
  <c r="K33" i="1"/>
  <c r="L32" i="1"/>
  <c r="K32" i="1"/>
  <c r="K31" i="1"/>
  <c r="V30" i="1"/>
  <c r="V29" i="1" s="1"/>
  <c r="U30" i="1"/>
  <c r="T30" i="1"/>
  <c r="S30" i="1"/>
  <c r="S29" i="1" s="1"/>
  <c r="R30" i="1"/>
  <c r="R29" i="1" s="1"/>
  <c r="R13" i="1" s="1"/>
  <c r="R144" i="1" s="1"/>
  <c r="Q30" i="1"/>
  <c r="O30" i="1"/>
  <c r="O29" i="1" s="1"/>
  <c r="J30" i="1"/>
  <c r="J29" i="1" s="1"/>
  <c r="I30" i="1"/>
  <c r="I29" i="1" s="1"/>
  <c r="H30" i="1"/>
  <c r="G30" i="1"/>
  <c r="G29" i="1" s="1"/>
  <c r="G13" i="1" s="1"/>
  <c r="U29" i="1"/>
  <c r="T29" i="1"/>
  <c r="T13" i="1" s="1"/>
  <c r="Q29" i="1"/>
  <c r="H29" i="1"/>
  <c r="K28" i="1"/>
  <c r="V27" i="1"/>
  <c r="U27" i="1"/>
  <c r="T27" i="1"/>
  <c r="S27" i="1"/>
  <c r="R27" i="1"/>
  <c r="Q27" i="1"/>
  <c r="O27" i="1"/>
  <c r="L27" i="1"/>
  <c r="J27" i="1"/>
  <c r="K27" i="1" s="1"/>
  <c r="I27" i="1"/>
  <c r="H27" i="1"/>
  <c r="G27" i="1"/>
  <c r="L26" i="1"/>
  <c r="K26" i="1"/>
  <c r="L25" i="1"/>
  <c r="K25" i="1"/>
  <c r="V24" i="1"/>
  <c r="U24" i="1"/>
  <c r="U14" i="1" s="1"/>
  <c r="T24" i="1"/>
  <c r="S24" i="1"/>
  <c r="R24" i="1"/>
  <c r="Q24" i="1"/>
  <c r="O24" i="1"/>
  <c r="L24" i="1"/>
  <c r="K24" i="1"/>
  <c r="J24" i="1"/>
  <c r="J14" i="1" s="1"/>
  <c r="I24" i="1"/>
  <c r="H24" i="1"/>
  <c r="G24" i="1"/>
  <c r="V22" i="1"/>
  <c r="U22" i="1"/>
  <c r="T22" i="1"/>
  <c r="S22" i="1"/>
  <c r="R22" i="1"/>
  <c r="Q22" i="1"/>
  <c r="O22" i="1"/>
  <c r="J22" i="1"/>
  <c r="I22" i="1"/>
  <c r="H22" i="1"/>
  <c r="G22" i="1"/>
  <c r="L21" i="1"/>
  <c r="K21" i="1"/>
  <c r="V20" i="1"/>
  <c r="V14" i="1" s="1"/>
  <c r="U20" i="1"/>
  <c r="T20" i="1"/>
  <c r="S20" i="1"/>
  <c r="R20" i="1"/>
  <c r="Q20" i="1"/>
  <c r="Q14" i="1" s="1"/>
  <c r="O20" i="1"/>
  <c r="O14" i="1" s="1"/>
  <c r="L20" i="1"/>
  <c r="J20" i="1"/>
  <c r="I20" i="1"/>
  <c r="H20" i="1"/>
  <c r="G20" i="1"/>
  <c r="G14" i="1" s="1"/>
  <c r="L19" i="1"/>
  <c r="K19" i="1"/>
  <c r="V17" i="1"/>
  <c r="U17" i="1"/>
  <c r="T17" i="1"/>
  <c r="T14" i="1" s="1"/>
  <c r="S17" i="1"/>
  <c r="S14" i="1" s="1"/>
  <c r="R17" i="1"/>
  <c r="Q17" i="1"/>
  <c r="O17" i="1"/>
  <c r="J17" i="1"/>
  <c r="I17" i="1"/>
  <c r="H17" i="1"/>
  <c r="G17" i="1"/>
  <c r="V15" i="1"/>
  <c r="U15" i="1"/>
  <c r="T15" i="1"/>
  <c r="S15" i="1"/>
  <c r="R15" i="1"/>
  <c r="Q15" i="1"/>
  <c r="O15" i="1"/>
  <c r="J15" i="1"/>
  <c r="I15" i="1"/>
  <c r="H15" i="1"/>
  <c r="G15" i="1"/>
  <c r="R14" i="1"/>
  <c r="I14" i="1"/>
  <c r="H14" i="1"/>
  <c r="H13" i="4" l="1"/>
  <c r="J276" i="2"/>
  <c r="J268" i="2" s="1"/>
  <c r="K568" i="2"/>
  <c r="H574" i="2"/>
  <c r="L568" i="2"/>
  <c r="G562" i="2"/>
  <c r="G572" i="2" s="1"/>
  <c r="K572" i="2" s="1"/>
  <c r="K563" i="2"/>
  <c r="G574" i="2"/>
  <c r="G545" i="2"/>
  <c r="G555" i="2"/>
  <c r="H476" i="2"/>
  <c r="H502" i="2" s="1"/>
  <c r="H503" i="2" s="1"/>
  <c r="L447" i="2"/>
  <c r="K447" i="2"/>
  <c r="J446" i="2"/>
  <c r="L446" i="2" s="1"/>
  <c r="J375" i="2"/>
  <c r="L372" i="2"/>
  <c r="H395" i="2"/>
  <c r="J371" i="2"/>
  <c r="L371" i="2" s="1"/>
  <c r="L344" i="2"/>
  <c r="K344" i="2"/>
  <c r="D357" i="2"/>
  <c r="H304" i="2"/>
  <c r="H338" i="2" s="1"/>
  <c r="I219" i="2"/>
  <c r="K172" i="2"/>
  <c r="K173" i="2"/>
  <c r="K167" i="2"/>
  <c r="G161" i="2"/>
  <c r="G235" i="2" s="1"/>
  <c r="K235" i="2" s="1"/>
  <c r="L168" i="2"/>
  <c r="L167" i="2"/>
  <c r="K168" i="2"/>
  <c r="J161" i="2"/>
  <c r="J235" i="2" s="1"/>
  <c r="I161" i="2"/>
  <c r="I235" i="2" s="1"/>
  <c r="L235" i="2" s="1"/>
  <c r="G13" i="2"/>
  <c r="G144" i="2" s="1"/>
  <c r="U13" i="2"/>
  <c r="H13" i="2"/>
  <c r="K39" i="2"/>
  <c r="T38" i="2"/>
  <c r="T13" i="2" s="1"/>
  <c r="V13" i="2"/>
  <c r="V144" i="2" s="1"/>
  <c r="U144" i="2"/>
  <c r="R51" i="2"/>
  <c r="R107" i="2" s="1"/>
  <c r="U51" i="2"/>
  <c r="U107" i="2" s="1"/>
  <c r="K105" i="2"/>
  <c r="O51" i="2"/>
  <c r="O141" i="2"/>
  <c r="L115" i="2"/>
  <c r="J114" i="2"/>
  <c r="L114" i="2" s="1"/>
  <c r="G119" i="2"/>
  <c r="G141" i="2" s="1"/>
  <c r="V119" i="2"/>
  <c r="L38" i="2"/>
  <c r="L121" i="2"/>
  <c r="I119" i="2"/>
  <c r="P146" i="2"/>
  <c r="E145" i="2"/>
  <c r="D181" i="2"/>
  <c r="D236" i="2" s="1"/>
  <c r="L181" i="2"/>
  <c r="J171" i="2"/>
  <c r="I171" i="2"/>
  <c r="I216" i="2" s="1"/>
  <c r="I545" i="2"/>
  <c r="I554" i="2"/>
  <c r="K208" i="2"/>
  <c r="G171" i="2"/>
  <c r="G392" i="2"/>
  <c r="H456" i="2"/>
  <c r="K45" i="2"/>
  <c r="L45" i="2"/>
  <c r="G108" i="2"/>
  <c r="S13" i="2"/>
  <c r="S109" i="2" s="1"/>
  <c r="K51" i="2"/>
  <c r="J107" i="2"/>
  <c r="L61" i="2"/>
  <c r="Q51" i="2"/>
  <c r="Q107" i="2" s="1"/>
  <c r="H144" i="2"/>
  <c r="G356" i="2"/>
  <c r="G339" i="2"/>
  <c r="L14" i="2"/>
  <c r="K14" i="2"/>
  <c r="H109" i="2"/>
  <c r="H108" i="2"/>
  <c r="O107" i="2"/>
  <c r="O145" i="2"/>
  <c r="I144" i="2"/>
  <c r="S145" i="2"/>
  <c r="Q145" i="2"/>
  <c r="E236" i="2"/>
  <c r="R13" i="2"/>
  <c r="R144" i="2" s="1"/>
  <c r="H51" i="2"/>
  <c r="H145" i="2" s="1"/>
  <c r="P51" i="2"/>
  <c r="P145" i="2" s="1"/>
  <c r="P147" i="2" s="1"/>
  <c r="V51" i="2"/>
  <c r="V107" i="2" s="1"/>
  <c r="T51" i="2"/>
  <c r="T107" i="2" s="1"/>
  <c r="T109" i="2" s="1"/>
  <c r="O144" i="2"/>
  <c r="I236" i="2"/>
  <c r="I238" i="2" s="1"/>
  <c r="I241" i="2" s="1"/>
  <c r="K220" i="2"/>
  <c r="I513" i="2"/>
  <c r="I503" i="2"/>
  <c r="T108" i="2"/>
  <c r="T144" i="2"/>
  <c r="U109" i="2"/>
  <c r="Q144" i="2"/>
  <c r="S141" i="2"/>
  <c r="V141" i="2"/>
  <c r="T145" i="2"/>
  <c r="T147" i="2" s="1"/>
  <c r="T141" i="2"/>
  <c r="L305" i="2"/>
  <c r="G145" i="2"/>
  <c r="K230" i="2"/>
  <c r="G229" i="2"/>
  <c r="K229" i="2" s="1"/>
  <c r="H340" i="2"/>
  <c r="G376" i="2"/>
  <c r="G375" i="2" s="1"/>
  <c r="K379" i="2"/>
  <c r="G476" i="2"/>
  <c r="G502" i="2" s="1"/>
  <c r="G503" i="2" s="1"/>
  <c r="L506" i="2"/>
  <c r="K506" i="2"/>
  <c r="I514" i="2"/>
  <c r="J529" i="2"/>
  <c r="L530" i="2"/>
  <c r="J562" i="2"/>
  <c r="L563" i="2"/>
  <c r="J13" i="2"/>
  <c r="K24" i="2"/>
  <c r="K38" i="2"/>
  <c r="K46" i="2"/>
  <c r="K52" i="2"/>
  <c r="K58" i="2"/>
  <c r="K117" i="2"/>
  <c r="H171" i="2"/>
  <c r="H216" i="2" s="1"/>
  <c r="J220" i="2"/>
  <c r="K223" i="2"/>
  <c r="K279" i="2"/>
  <c r="H293" i="2"/>
  <c r="G340" i="2"/>
  <c r="I305" i="2"/>
  <c r="I304" i="2" s="1"/>
  <c r="I338" i="2" s="1"/>
  <c r="I340" i="2" s="1"/>
  <c r="L309" i="2"/>
  <c r="H394" i="2"/>
  <c r="E376" i="2"/>
  <c r="E393" i="2" s="1"/>
  <c r="F457" i="2"/>
  <c r="L483" i="2"/>
  <c r="L525" i="2"/>
  <c r="H575" i="2"/>
  <c r="L24" i="2"/>
  <c r="L46" i="2"/>
  <c r="L52" i="2"/>
  <c r="I61" i="2"/>
  <c r="I51" i="2" s="1"/>
  <c r="I107" i="2" s="1"/>
  <c r="I109" i="2" s="1"/>
  <c r="K92" i="2"/>
  <c r="L117" i="2"/>
  <c r="K126" i="2"/>
  <c r="L182" i="2"/>
  <c r="D573" i="2"/>
  <c r="D484" i="2"/>
  <c r="D483" i="2" s="1"/>
  <c r="D514" i="2" s="1"/>
  <c r="I575" i="2"/>
  <c r="K30" i="2"/>
  <c r="K35" i="2"/>
  <c r="L39" i="2"/>
  <c r="K62" i="2"/>
  <c r="J145" i="2"/>
  <c r="R145" i="2"/>
  <c r="J251" i="2"/>
  <c r="L252" i="2"/>
  <c r="K252" i="2"/>
  <c r="K305" i="2"/>
  <c r="H357" i="2"/>
  <c r="I423" i="2"/>
  <c r="L423" i="2" s="1"/>
  <c r="L424" i="2"/>
  <c r="K423" i="2"/>
  <c r="J413" i="2"/>
  <c r="L524" i="2"/>
  <c r="I555" i="2"/>
  <c r="I553" i="2"/>
  <c r="L553" i="2" s="1"/>
  <c r="G553" i="2"/>
  <c r="K553" i="2" s="1"/>
  <c r="I574" i="2"/>
  <c r="I578" i="2" s="1"/>
  <c r="L572" i="2"/>
  <c r="K36" i="2"/>
  <c r="K61" i="2"/>
  <c r="K66" i="2"/>
  <c r="K115" i="2"/>
  <c r="K119" i="2"/>
  <c r="K161" i="2"/>
  <c r="F357" i="2"/>
  <c r="L324" i="2"/>
  <c r="J329" i="2"/>
  <c r="L329" i="2" s="1"/>
  <c r="L330" i="2"/>
  <c r="H388" i="2"/>
  <c r="K404" i="2"/>
  <c r="H413" i="2"/>
  <c r="G513" i="2"/>
  <c r="G483" i="2"/>
  <c r="K483" i="2" s="1"/>
  <c r="L537" i="2"/>
  <c r="H553" i="2"/>
  <c r="J546" i="2"/>
  <c r="L547" i="2"/>
  <c r="L573" i="2"/>
  <c r="K573" i="2"/>
  <c r="J574" i="2"/>
  <c r="J578" i="2" s="1"/>
  <c r="K578" i="2" s="1"/>
  <c r="I393" i="2"/>
  <c r="I398" i="2" s="1"/>
  <c r="I388" i="2"/>
  <c r="I389" i="2" s="1"/>
  <c r="L375" i="2"/>
  <c r="I413" i="2"/>
  <c r="G457" i="2"/>
  <c r="G458" i="2" s="1"/>
  <c r="G443" i="2"/>
  <c r="G444" i="2" s="1"/>
  <c r="K513" i="2"/>
  <c r="E514" i="2"/>
  <c r="J505" i="2"/>
  <c r="L526" i="2"/>
  <c r="H529" i="2"/>
  <c r="H544" i="2" s="1"/>
  <c r="H545" i="2" s="1"/>
  <c r="I353" i="2"/>
  <c r="I356" i="2"/>
  <c r="K309" i="2"/>
  <c r="K324" i="2"/>
  <c r="J353" i="2"/>
  <c r="J356" i="2"/>
  <c r="G357" i="2"/>
  <c r="G359" i="2" s="1"/>
  <c r="K427" i="2"/>
  <c r="I456" i="2"/>
  <c r="K467" i="2"/>
  <c r="K468" i="2"/>
  <c r="K469" i="2"/>
  <c r="L500" i="2"/>
  <c r="H513" i="2"/>
  <c r="K524" i="2"/>
  <c r="K525" i="2"/>
  <c r="K526" i="2"/>
  <c r="J554" i="2"/>
  <c r="K248" i="2"/>
  <c r="K298" i="2"/>
  <c r="K335" i="2"/>
  <c r="K343" i="2"/>
  <c r="K376" i="2"/>
  <c r="J392" i="2"/>
  <c r="K408" i="2"/>
  <c r="K418" i="2"/>
  <c r="L427" i="2"/>
  <c r="J456" i="2"/>
  <c r="L467" i="2"/>
  <c r="K293" i="2"/>
  <c r="L335" i="2"/>
  <c r="L343" i="2"/>
  <c r="K372" i="2"/>
  <c r="K373" i="2"/>
  <c r="J477" i="2"/>
  <c r="K484" i="2"/>
  <c r="K487" i="2"/>
  <c r="L14" i="1"/>
  <c r="K14" i="1"/>
  <c r="U13" i="1"/>
  <c r="L35" i="1"/>
  <c r="H13" i="1"/>
  <c r="K38" i="1"/>
  <c r="L38" i="1"/>
  <c r="K52" i="1"/>
  <c r="J51" i="1"/>
  <c r="L52" i="1"/>
  <c r="H145" i="1"/>
  <c r="L45" i="1"/>
  <c r="K45" i="1"/>
  <c r="S109" i="1"/>
  <c r="O145" i="1"/>
  <c r="O107" i="1"/>
  <c r="I457" i="1"/>
  <c r="I443" i="1"/>
  <c r="S13" i="1"/>
  <c r="P147" i="1"/>
  <c r="V107" i="1"/>
  <c r="V145" i="1"/>
  <c r="I13" i="1"/>
  <c r="I108" i="1" s="1"/>
  <c r="G51" i="1"/>
  <c r="G107" i="1" s="1"/>
  <c r="G109" i="1" s="1"/>
  <c r="D61" i="1"/>
  <c r="D145" i="1" s="1"/>
  <c r="G108" i="1"/>
  <c r="J13" i="1"/>
  <c r="L29" i="1"/>
  <c r="K29" i="1"/>
  <c r="Q13" i="1"/>
  <c r="Q144" i="1" s="1"/>
  <c r="Q146" i="1" s="1"/>
  <c r="R51" i="1"/>
  <c r="R107" i="1" s="1"/>
  <c r="K97" i="1"/>
  <c r="G144" i="1"/>
  <c r="R141" i="1"/>
  <c r="T108" i="1"/>
  <c r="O13" i="1"/>
  <c r="O144" i="1" s="1"/>
  <c r="O146" i="1" s="1"/>
  <c r="V13" i="1"/>
  <c r="S141" i="1"/>
  <c r="S145" i="1"/>
  <c r="G172" i="1"/>
  <c r="K176" i="1"/>
  <c r="G181" i="1"/>
  <c r="K181" i="1" s="1"/>
  <c r="K193" i="1"/>
  <c r="K277" i="1"/>
  <c r="G276" i="1"/>
  <c r="K276" i="1" s="1"/>
  <c r="K356" i="1"/>
  <c r="K30" i="1"/>
  <c r="K35" i="1"/>
  <c r="L39" i="1"/>
  <c r="K53" i="1"/>
  <c r="K56" i="1"/>
  <c r="J61" i="1"/>
  <c r="K62" i="1"/>
  <c r="K98" i="1"/>
  <c r="V144" i="1"/>
  <c r="V146" i="1" s="1"/>
  <c r="G121" i="1"/>
  <c r="K122" i="1"/>
  <c r="L126" i="1"/>
  <c r="Q121" i="1"/>
  <c r="Q119" i="1" s="1"/>
  <c r="Q145" i="1" s="1"/>
  <c r="L315" i="1"/>
  <c r="I305" i="1"/>
  <c r="I304" i="1" s="1"/>
  <c r="L30" i="1"/>
  <c r="L53" i="1"/>
  <c r="I144" i="1"/>
  <c r="S144" i="1"/>
  <c r="S146" i="1" s="1"/>
  <c r="S150" i="1" s="1"/>
  <c r="V141" i="1"/>
  <c r="J121" i="1"/>
  <c r="D181" i="1"/>
  <c r="D236" i="1" s="1"/>
  <c r="L220" i="1"/>
  <c r="J219" i="1"/>
  <c r="K220" i="1"/>
  <c r="L252" i="1"/>
  <c r="K252" i="1"/>
  <c r="J251" i="1"/>
  <c r="L294" i="1"/>
  <c r="I293" i="1"/>
  <c r="H516" i="1"/>
  <c r="J555" i="1"/>
  <c r="L546" i="1"/>
  <c r="K546" i="1"/>
  <c r="K20" i="1"/>
  <c r="L36" i="1"/>
  <c r="F145" i="1"/>
  <c r="K105" i="1"/>
  <c r="L113" i="1"/>
  <c r="J144" i="1"/>
  <c r="K113" i="1"/>
  <c r="L114" i="1"/>
  <c r="K114" i="1"/>
  <c r="I145" i="1"/>
  <c r="T145" i="1"/>
  <c r="E236" i="1"/>
  <c r="G268" i="1"/>
  <c r="L353" i="1"/>
  <c r="K353" i="1"/>
  <c r="H353" i="1"/>
  <c r="H357" i="1"/>
  <c r="L372" i="1"/>
  <c r="K372" i="1"/>
  <c r="J371" i="1"/>
  <c r="G456" i="1"/>
  <c r="L115" i="1"/>
  <c r="K115" i="1"/>
  <c r="T141" i="1"/>
  <c r="J235" i="1"/>
  <c r="K235" i="1" s="1"/>
  <c r="L161" i="1"/>
  <c r="I171" i="1"/>
  <c r="H356" i="1"/>
  <c r="H358" i="1" s="1"/>
  <c r="H339" i="1"/>
  <c r="H457" i="1"/>
  <c r="H458" i="1" s="1"/>
  <c r="H461" i="1" s="1"/>
  <c r="H443" i="1"/>
  <c r="H444" i="1" s="1"/>
  <c r="T144" i="1"/>
  <c r="T146" i="1" s="1"/>
  <c r="U141" i="1"/>
  <c r="U145" i="1"/>
  <c r="K138" i="1"/>
  <c r="G137" i="1"/>
  <c r="K137" i="1" s="1"/>
  <c r="H219" i="1"/>
  <c r="H236" i="1" s="1"/>
  <c r="H238" i="1" s="1"/>
  <c r="G229" i="1"/>
  <c r="K230" i="1"/>
  <c r="I392" i="1"/>
  <c r="L506" i="1"/>
  <c r="K506" i="1"/>
  <c r="J505" i="1"/>
  <c r="G553" i="1"/>
  <c r="K553" i="1" s="1"/>
  <c r="G555" i="1"/>
  <c r="K161" i="1"/>
  <c r="J244" i="1"/>
  <c r="K248" i="1"/>
  <c r="K272" i="1"/>
  <c r="L277" i="1"/>
  <c r="K335" i="1"/>
  <c r="J376" i="1"/>
  <c r="H376" i="1"/>
  <c r="H375" i="1" s="1"/>
  <c r="J405" i="1"/>
  <c r="K406" i="1"/>
  <c r="L418" i="1"/>
  <c r="J414" i="1"/>
  <c r="L447" i="1"/>
  <c r="K447" i="1"/>
  <c r="L468" i="1"/>
  <c r="I503" i="1"/>
  <c r="L478" i="1"/>
  <c r="J477" i="1"/>
  <c r="I376" i="1"/>
  <c r="I375" i="1" s="1"/>
  <c r="G503" i="1"/>
  <c r="J513" i="1"/>
  <c r="K496" i="1"/>
  <c r="E533" i="1"/>
  <c r="K572" i="1"/>
  <c r="G574" i="1"/>
  <c r="H575" i="1"/>
  <c r="L293" i="1"/>
  <c r="K305" i="1"/>
  <c r="J304" i="1"/>
  <c r="J357" i="1"/>
  <c r="L487" i="1"/>
  <c r="K487" i="1"/>
  <c r="J529" i="1"/>
  <c r="L530" i="1"/>
  <c r="H578" i="1"/>
  <c r="I575" i="1"/>
  <c r="I578" i="1" s="1"/>
  <c r="I514" i="1"/>
  <c r="I515" i="1" s="1"/>
  <c r="K568" i="1"/>
  <c r="L182" i="1"/>
  <c r="F305" i="1"/>
  <c r="F357" i="1" s="1"/>
  <c r="L343" i="1"/>
  <c r="D483" i="1"/>
  <c r="D514" i="1" s="1"/>
  <c r="L484" i="1"/>
  <c r="K484" i="1"/>
  <c r="J483" i="1"/>
  <c r="K548" i="1"/>
  <c r="L547" i="1"/>
  <c r="K547" i="1"/>
  <c r="K564" i="1"/>
  <c r="L572" i="1"/>
  <c r="J172" i="1"/>
  <c r="J171" i="1" s="1"/>
  <c r="J269" i="1"/>
  <c r="G305" i="1"/>
  <c r="G304" i="1" s="1"/>
  <c r="G338" i="1" s="1"/>
  <c r="L334" i="1"/>
  <c r="K334" i="1"/>
  <c r="L344" i="1"/>
  <c r="K344" i="1"/>
  <c r="G376" i="1"/>
  <c r="G375" i="1" s="1"/>
  <c r="L379" i="1"/>
  <c r="K408" i="1"/>
  <c r="K446" i="1"/>
  <c r="K468" i="1"/>
  <c r="H503" i="1"/>
  <c r="L481" i="1"/>
  <c r="I555" i="1"/>
  <c r="H555" i="1"/>
  <c r="H553" i="1"/>
  <c r="L554" i="1"/>
  <c r="K554" i="1"/>
  <c r="J562" i="1"/>
  <c r="L563" i="1"/>
  <c r="K563" i="1"/>
  <c r="G392" i="1"/>
  <c r="L415" i="1"/>
  <c r="L420" i="1"/>
  <c r="L423" i="1"/>
  <c r="L436" i="1"/>
  <c r="G423" i="1"/>
  <c r="G413" i="1" s="1"/>
  <c r="G513" i="1"/>
  <c r="G515" i="1" s="1"/>
  <c r="J574" i="1"/>
  <c r="J578" i="1" s="1"/>
  <c r="K578" i="1" s="1"/>
  <c r="K573" i="1"/>
  <c r="L276" i="2" l="1"/>
  <c r="K276" i="2"/>
  <c r="H578" i="2"/>
  <c r="H514" i="2"/>
  <c r="H516" i="2" s="1"/>
  <c r="I515" i="2"/>
  <c r="K446" i="2"/>
  <c r="J388" i="2"/>
  <c r="L388" i="2" s="1"/>
  <c r="J393" i="2"/>
  <c r="J395" i="2" s="1"/>
  <c r="J390" i="2"/>
  <c r="K371" i="2"/>
  <c r="H398" i="2"/>
  <c r="I339" i="2"/>
  <c r="J304" i="2"/>
  <c r="K304" i="2" s="1"/>
  <c r="I357" i="2"/>
  <c r="I358" i="2" s="1"/>
  <c r="I362" i="2" s="1"/>
  <c r="H236" i="2"/>
  <c r="H238" i="2" s="1"/>
  <c r="L161" i="2"/>
  <c r="V109" i="2"/>
  <c r="U108" i="2"/>
  <c r="S144" i="2"/>
  <c r="S146" i="2" s="1"/>
  <c r="S150" i="2" s="1"/>
  <c r="G109" i="2"/>
  <c r="R147" i="2"/>
  <c r="Q147" i="2"/>
  <c r="G147" i="2"/>
  <c r="I145" i="2"/>
  <c r="L145" i="2" s="1"/>
  <c r="U145" i="2"/>
  <c r="U147" i="2" s="1"/>
  <c r="U150" i="2" s="1"/>
  <c r="I108" i="2"/>
  <c r="L51" i="2"/>
  <c r="J113" i="2"/>
  <c r="J144" i="2" s="1"/>
  <c r="H147" i="2"/>
  <c r="H150" i="2" s="1"/>
  <c r="O147" i="2"/>
  <c r="K114" i="2"/>
  <c r="G146" i="2"/>
  <c r="L119" i="2"/>
  <c r="I457" i="2"/>
  <c r="I443" i="2"/>
  <c r="J443" i="2"/>
  <c r="K413" i="2"/>
  <c r="J457" i="2"/>
  <c r="L413" i="2"/>
  <c r="L304" i="2"/>
  <c r="J108" i="2"/>
  <c r="L13" i="2"/>
  <c r="K13" i="2"/>
  <c r="L477" i="2"/>
  <c r="J476" i="2"/>
  <c r="L392" i="2"/>
  <c r="K392" i="2"/>
  <c r="L554" i="2"/>
  <c r="K554" i="2"/>
  <c r="H555" i="2"/>
  <c r="H457" i="2"/>
  <c r="H443" i="2"/>
  <c r="H444" i="2" s="1"/>
  <c r="K145" i="2"/>
  <c r="H339" i="2"/>
  <c r="H356" i="2"/>
  <c r="H358" i="2" s="1"/>
  <c r="L268" i="2"/>
  <c r="K268" i="2"/>
  <c r="Q146" i="2"/>
  <c r="G219" i="2"/>
  <c r="L356" i="2"/>
  <c r="K356" i="2"/>
  <c r="L456" i="2"/>
  <c r="K456" i="2"/>
  <c r="V145" i="2"/>
  <c r="H390" i="2"/>
  <c r="H389" i="2"/>
  <c r="L251" i="2"/>
  <c r="K251" i="2"/>
  <c r="J244" i="2"/>
  <c r="I394" i="2"/>
  <c r="J219" i="2"/>
  <c r="J236" i="2" s="1"/>
  <c r="L220" i="2"/>
  <c r="J544" i="2"/>
  <c r="L529" i="2"/>
  <c r="G388" i="2"/>
  <c r="G393" i="2"/>
  <c r="G394" i="2" s="1"/>
  <c r="K375" i="2"/>
  <c r="O146" i="2"/>
  <c r="K107" i="2"/>
  <c r="J109" i="2"/>
  <c r="L107" i="2"/>
  <c r="L562" i="2"/>
  <c r="K562" i="2"/>
  <c r="L171" i="2"/>
  <c r="J216" i="2"/>
  <c r="L216" i="2" s="1"/>
  <c r="L353" i="2"/>
  <c r="K353" i="2"/>
  <c r="T146" i="2"/>
  <c r="T150" i="2" s="1"/>
  <c r="R146" i="2"/>
  <c r="R150" i="2" s="1"/>
  <c r="G216" i="2"/>
  <c r="K171" i="2"/>
  <c r="L513" i="2"/>
  <c r="J555" i="2"/>
  <c r="L546" i="2"/>
  <c r="K546" i="2"/>
  <c r="G514" i="2"/>
  <c r="G516" i="2" s="1"/>
  <c r="H359" i="2"/>
  <c r="G358" i="2"/>
  <c r="H458" i="2"/>
  <c r="H461" i="2" s="1"/>
  <c r="L113" i="2"/>
  <c r="K113" i="2"/>
  <c r="J141" i="2"/>
  <c r="L505" i="2"/>
  <c r="J514" i="2"/>
  <c r="K505" i="2"/>
  <c r="H393" i="1"/>
  <c r="H388" i="1"/>
  <c r="L555" i="1"/>
  <c r="K555" i="1"/>
  <c r="K423" i="1"/>
  <c r="Q147" i="1"/>
  <c r="Q150" i="1" s="1"/>
  <c r="U144" i="1"/>
  <c r="U108" i="1"/>
  <c r="L562" i="1"/>
  <c r="K562" i="1"/>
  <c r="J268" i="1"/>
  <c r="L268" i="1" s="1"/>
  <c r="L269" i="1"/>
  <c r="L477" i="1"/>
  <c r="J476" i="1"/>
  <c r="J544" i="1"/>
  <c r="L529" i="1"/>
  <c r="J338" i="1"/>
  <c r="L304" i="1"/>
  <c r="K304" i="1"/>
  <c r="I216" i="1"/>
  <c r="I236" i="1"/>
  <c r="I238" i="1" s="1"/>
  <c r="I241" i="1" s="1"/>
  <c r="L144" i="1"/>
  <c r="K144" i="1"/>
  <c r="L251" i="1"/>
  <c r="K251" i="1"/>
  <c r="G119" i="1"/>
  <c r="G516" i="1"/>
  <c r="I109" i="1"/>
  <c r="J108" i="1"/>
  <c r="L13" i="1"/>
  <c r="K13" i="1"/>
  <c r="V147" i="1"/>
  <c r="U109" i="1"/>
  <c r="I393" i="1"/>
  <c r="I398" i="1" s="1"/>
  <c r="I388" i="1"/>
  <c r="I389" i="1" s="1"/>
  <c r="L405" i="1"/>
  <c r="K405" i="1"/>
  <c r="J404" i="1"/>
  <c r="K505" i="1"/>
  <c r="L505" i="1"/>
  <c r="K229" i="1"/>
  <c r="G219" i="1"/>
  <c r="T147" i="1"/>
  <c r="T150" i="1" s="1"/>
  <c r="L121" i="1"/>
  <c r="K121" i="1"/>
  <c r="J119" i="1"/>
  <c r="I338" i="1"/>
  <c r="I340" i="1" s="1"/>
  <c r="I357" i="1"/>
  <c r="V150" i="1"/>
  <c r="V109" i="1"/>
  <c r="H147" i="1"/>
  <c r="H150" i="1" s="1"/>
  <c r="H109" i="1"/>
  <c r="H108" i="1"/>
  <c r="G457" i="1"/>
  <c r="G458" i="1" s="1"/>
  <c r="G443" i="1"/>
  <c r="G444" i="1" s="1"/>
  <c r="J237" i="1"/>
  <c r="L235" i="1"/>
  <c r="G171" i="1"/>
  <c r="K172" i="1"/>
  <c r="G388" i="1"/>
  <c r="G393" i="1"/>
  <c r="G395" i="1" s="1"/>
  <c r="J359" i="1"/>
  <c r="J362" i="1" s="1"/>
  <c r="L357" i="1"/>
  <c r="K414" i="1"/>
  <c r="J413" i="1"/>
  <c r="L414" i="1"/>
  <c r="G357" i="1"/>
  <c r="K357" i="1" s="1"/>
  <c r="I394" i="1"/>
  <c r="K269" i="1"/>
  <c r="I339" i="1"/>
  <c r="I356" i="1"/>
  <c r="L219" i="1"/>
  <c r="J233" i="1"/>
  <c r="L371" i="1"/>
  <c r="J392" i="1"/>
  <c r="K371" i="1"/>
  <c r="H144" i="1"/>
  <c r="O147" i="1"/>
  <c r="G340" i="1"/>
  <c r="G339" i="1"/>
  <c r="J375" i="1"/>
  <c r="L376" i="1"/>
  <c r="K376" i="1"/>
  <c r="J107" i="1"/>
  <c r="L51" i="1"/>
  <c r="K51" i="1"/>
  <c r="J236" i="1"/>
  <c r="J216" i="1"/>
  <c r="L216" i="1" s="1"/>
  <c r="L171" i="1"/>
  <c r="K483" i="1"/>
  <c r="L483" i="1"/>
  <c r="L305" i="1"/>
  <c r="K513" i="1"/>
  <c r="L513" i="1"/>
  <c r="U147" i="1"/>
  <c r="U150" i="1" s="1"/>
  <c r="H362" i="1"/>
  <c r="H359" i="1"/>
  <c r="L61" i="1"/>
  <c r="K61" i="1"/>
  <c r="H237" i="1"/>
  <c r="H241" i="1" s="1"/>
  <c r="R145" i="1"/>
  <c r="H515" i="2" l="1"/>
  <c r="H518" i="2" s="1"/>
  <c r="L393" i="2"/>
  <c r="J394" i="2"/>
  <c r="J398" i="2" s="1"/>
  <c r="K398" i="2" s="1"/>
  <c r="J389" i="2"/>
  <c r="J338" i="2"/>
  <c r="J357" i="2"/>
  <c r="J359" i="2" s="1"/>
  <c r="J362" i="2" s="1"/>
  <c r="L362" i="2" s="1"/>
  <c r="H237" i="2"/>
  <c r="H241" i="2" s="1"/>
  <c r="K109" i="2"/>
  <c r="Q150" i="2"/>
  <c r="G150" i="2"/>
  <c r="J238" i="2"/>
  <c r="L236" i="2"/>
  <c r="J237" i="2"/>
  <c r="L544" i="2"/>
  <c r="K544" i="2"/>
  <c r="K216" i="2"/>
  <c r="G217" i="2"/>
  <c r="K217" i="2" s="1"/>
  <c r="L141" i="2"/>
  <c r="K141" i="2"/>
  <c r="L555" i="2"/>
  <c r="K555" i="2"/>
  <c r="J233" i="2"/>
  <c r="L219" i="2"/>
  <c r="L457" i="2"/>
  <c r="K457" i="2"/>
  <c r="G395" i="2"/>
  <c r="K393" i="2"/>
  <c r="H362" i="2"/>
  <c r="L108" i="2"/>
  <c r="K108" i="2"/>
  <c r="K144" i="2"/>
  <c r="J146" i="2"/>
  <c r="L144" i="2"/>
  <c r="G390" i="2"/>
  <c r="G389" i="2"/>
  <c r="K388" i="2"/>
  <c r="V147" i="2"/>
  <c r="V146" i="2"/>
  <c r="V150" i="2" s="1"/>
  <c r="L338" i="2"/>
  <c r="K338" i="2"/>
  <c r="J339" i="2"/>
  <c r="L339" i="2" s="1"/>
  <c r="L443" i="2"/>
  <c r="K443" i="2"/>
  <c r="J444" i="2"/>
  <c r="J516" i="2"/>
  <c r="L514" i="2"/>
  <c r="K514" i="2"/>
  <c r="J515" i="2"/>
  <c r="G515" i="2"/>
  <c r="G236" i="2"/>
  <c r="K219" i="2"/>
  <c r="J147" i="2"/>
  <c r="K147" i="2" s="1"/>
  <c r="K476" i="2"/>
  <c r="J502" i="2"/>
  <c r="L476" i="2"/>
  <c r="K476" i="1"/>
  <c r="J502" i="1"/>
  <c r="L476" i="1"/>
  <c r="R147" i="1"/>
  <c r="R146" i="1"/>
  <c r="R150" i="1" s="1"/>
  <c r="L107" i="1"/>
  <c r="K107" i="1"/>
  <c r="J109" i="1"/>
  <c r="K109" i="1" s="1"/>
  <c r="J514" i="1"/>
  <c r="H395" i="1"/>
  <c r="H394" i="1"/>
  <c r="L375" i="1"/>
  <c r="J393" i="1"/>
  <c r="K375" i="1"/>
  <c r="J388" i="1"/>
  <c r="L392" i="1"/>
  <c r="K392" i="1"/>
  <c r="G216" i="1"/>
  <c r="K171" i="1"/>
  <c r="J145" i="1"/>
  <c r="J141" i="1"/>
  <c r="L119" i="1"/>
  <c r="K119" i="1"/>
  <c r="G394" i="1"/>
  <c r="G359" i="1"/>
  <c r="G358" i="1"/>
  <c r="I358" i="1"/>
  <c r="I362" i="1" s="1"/>
  <c r="L362" i="1" s="1"/>
  <c r="L356" i="1"/>
  <c r="J443" i="1"/>
  <c r="K413" i="1"/>
  <c r="J457" i="1"/>
  <c r="L413" i="1"/>
  <c r="G390" i="1"/>
  <c r="G389" i="1"/>
  <c r="J444" i="1"/>
  <c r="L404" i="1"/>
  <c r="K404" i="1"/>
  <c r="J456" i="1"/>
  <c r="K268" i="1"/>
  <c r="K108" i="1"/>
  <c r="L108" i="1"/>
  <c r="H390" i="1"/>
  <c r="H389" i="1"/>
  <c r="K338" i="1"/>
  <c r="L338" i="1"/>
  <c r="J339" i="1"/>
  <c r="L339" i="1" s="1"/>
  <c r="J238" i="1"/>
  <c r="J241" i="1" s="1"/>
  <c r="L236" i="1"/>
  <c r="G236" i="1"/>
  <c r="K219" i="1"/>
  <c r="G145" i="1"/>
  <c r="G141" i="1"/>
  <c r="L544" i="1"/>
  <c r="K544" i="1"/>
  <c r="K357" i="2" l="1"/>
  <c r="L357" i="2"/>
  <c r="J241" i="2"/>
  <c r="L146" i="2"/>
  <c r="K146" i="2"/>
  <c r="J150" i="2"/>
  <c r="K150" i="2" s="1"/>
  <c r="K236" i="2"/>
  <c r="G238" i="2"/>
  <c r="L502" i="2"/>
  <c r="K502" i="2"/>
  <c r="J503" i="2"/>
  <c r="L503" i="2" s="1"/>
  <c r="L141" i="1"/>
  <c r="K141" i="1"/>
  <c r="K216" i="1"/>
  <c r="G217" i="1"/>
  <c r="K217" i="1" s="1"/>
  <c r="K393" i="1"/>
  <c r="J395" i="1"/>
  <c r="L393" i="1"/>
  <c r="K502" i="1"/>
  <c r="L502" i="1"/>
  <c r="J503" i="1"/>
  <c r="L503" i="1" s="1"/>
  <c r="L443" i="1"/>
  <c r="K443" i="1"/>
  <c r="J394" i="1"/>
  <c r="J398" i="1" s="1"/>
  <c r="K398" i="1" s="1"/>
  <c r="G147" i="1"/>
  <c r="G146" i="1"/>
  <c r="G150" i="1" s="1"/>
  <c r="H398" i="1"/>
  <c r="K236" i="1"/>
  <c r="G238" i="1"/>
  <c r="L456" i="1"/>
  <c r="K456" i="1"/>
  <c r="J147" i="1"/>
  <c r="K147" i="1" s="1"/>
  <c r="L145" i="1"/>
  <c r="K145" i="1"/>
  <c r="J146" i="1"/>
  <c r="J390" i="1"/>
  <c r="L388" i="1"/>
  <c r="K388" i="1"/>
  <c r="J389" i="1"/>
  <c r="J516" i="1"/>
  <c r="L514" i="1"/>
  <c r="K514" i="1"/>
  <c r="J515" i="1"/>
  <c r="K457" i="1"/>
  <c r="L457" i="1"/>
  <c r="L146" i="1" l="1"/>
  <c r="K146" i="1"/>
  <c r="J150" i="1"/>
  <c r="K150" i="1" s="1"/>
</calcChain>
</file>

<file path=xl/sharedStrings.xml><?xml version="1.0" encoding="utf-8"?>
<sst xmlns="http://schemas.openxmlformats.org/spreadsheetml/2006/main" count="2003" uniqueCount="282">
  <si>
    <t xml:space="preserve">T E H N I Č K A   Š K O L A   K U T I N A </t>
  </si>
  <si>
    <r>
      <t>SJEDIŠTE I ADRESA:</t>
    </r>
    <r>
      <rPr>
        <u/>
        <sz val="8"/>
        <rFont val="Arial"/>
        <family val="2"/>
        <charset val="238"/>
      </rPr>
      <t xml:space="preserve"> KUTINA, Hrvatskih branitelja 6</t>
    </r>
    <r>
      <rPr>
        <sz val="8"/>
        <rFont val="Arial"/>
        <family val="2"/>
        <charset val="238"/>
      </rPr>
      <t xml:space="preserve"> </t>
    </r>
  </si>
  <si>
    <t>OIB: 49386562260</t>
  </si>
  <si>
    <t xml:space="preserve">TEL: 044 629 252 </t>
  </si>
  <si>
    <t>IZVRŠENJE PRORAČUNA</t>
  </si>
  <si>
    <t xml:space="preserve"> </t>
  </si>
  <si>
    <r>
      <t xml:space="preserve"> ZA PERIOD</t>
    </r>
    <r>
      <rPr>
        <b/>
        <u/>
        <sz val="10"/>
        <rFont val="Arial"/>
        <family val="2"/>
      </rPr>
      <t xml:space="preserve"> siječanj-prosinac 2022</t>
    </r>
    <r>
      <rPr>
        <b/>
        <sz val="10"/>
        <rFont val="Arial"/>
        <family val="2"/>
      </rPr>
      <t>.godine</t>
    </r>
  </si>
  <si>
    <r>
      <t xml:space="preserve"> ZA PERIOD</t>
    </r>
    <r>
      <rPr>
        <b/>
        <u/>
        <sz val="10"/>
        <rFont val="Arial"/>
        <family val="2"/>
      </rPr>
      <t xml:space="preserve"> siječanj-prosinac 2022</t>
    </r>
    <r>
      <rPr>
        <b/>
        <sz val="10"/>
        <rFont val="Arial"/>
        <family val="2"/>
      </rPr>
      <t>.GOD</t>
    </r>
  </si>
  <si>
    <t>IZVJEŠTAJ O IZVRŠENJU FINANCIJSKOG PLANA ZA 1-12 mjesec 2022.g. PO EKONOMSKOJ KLASIFIKACIJI</t>
  </si>
  <si>
    <t>Izvršenje financijskog plana za 2022.g. po ekonomskoj klasifikaciji i  izvorima financiranja</t>
  </si>
  <si>
    <t>Pozicija</t>
  </si>
  <si>
    <t>dec.sr.</t>
  </si>
  <si>
    <t>Račun iz računskog plana</t>
  </si>
  <si>
    <t>PRIHODI I RASHODI POSLOVANJA</t>
  </si>
  <si>
    <t>Ostvarenje</t>
  </si>
  <si>
    <t>Plan</t>
  </si>
  <si>
    <t>Tekući plan</t>
  </si>
  <si>
    <t>Indeks 6=5/2*100</t>
  </si>
  <si>
    <t>Indeks 7=5/4*100</t>
  </si>
  <si>
    <t>Izvršenje</t>
  </si>
  <si>
    <t>Vlastiti prihodi</t>
  </si>
  <si>
    <t>Prihodi za posebne namjene</t>
  </si>
  <si>
    <t xml:space="preserve">MZO i POMOĆI </t>
  </si>
  <si>
    <t>OSTALE POMOĆI</t>
  </si>
  <si>
    <t>Donacije</t>
  </si>
  <si>
    <t>Prihodi nefinanci  imovine</t>
  </si>
  <si>
    <t>župan.</t>
  </si>
  <si>
    <t>Naziv računa</t>
  </si>
  <si>
    <t>Iznos-Ožujak</t>
  </si>
  <si>
    <t>Iznos-veljača</t>
  </si>
  <si>
    <t>Iznos-siječanj</t>
  </si>
  <si>
    <t>Izvršenje 1-12 2021</t>
  </si>
  <si>
    <t xml:space="preserve"> 2022. g.</t>
  </si>
  <si>
    <t>2022.g.</t>
  </si>
  <si>
    <t>Izvršenje 1-12 2022.</t>
  </si>
  <si>
    <t>Nadležni proračun SMŽ
decentraliz. sr.</t>
  </si>
  <si>
    <t>Povećani standard SMŽ</t>
  </si>
  <si>
    <t>PRIHODI POSLOVANJA</t>
  </si>
  <si>
    <t>Pomoć iz inoz. I od subj. Unutar opće države</t>
  </si>
  <si>
    <t xml:space="preserve">Pomoći od međunarodnih organizacija te institucija i tijela </t>
  </si>
  <si>
    <t>Tekuće pomoći od institucija i tijela  EU</t>
  </si>
  <si>
    <t>Pomoći iz proračuna</t>
  </si>
  <si>
    <t xml:space="preserve">  </t>
  </si>
  <si>
    <t>Tekuće pomoći iz proračuna</t>
  </si>
  <si>
    <t>Tek.pom.od proračunskih korisnika temeljem prij.sr.EU</t>
  </si>
  <si>
    <t>Pomoći od ostalih subjekata unutar op.proračuna</t>
  </si>
  <si>
    <t>Tekuće pomoći od ostalih subjekata unutar op.proračuna</t>
  </si>
  <si>
    <t>Pomoć  od izvanproračunskih korisnika</t>
  </si>
  <si>
    <t>Tekuće pomoći od izvanproračunskih korisnika</t>
  </si>
  <si>
    <t>Tekuće pomoći proračunskim korisnicima iz pr.koji im nije nadležan</t>
  </si>
  <si>
    <t>Tekuće pomoći proračunskim korisnicima iz 
pr.koji im nije nadležan</t>
  </si>
  <si>
    <t>Kapitalne pomoći proračunskim korisnicima iz pr.koji im nije nadležan</t>
  </si>
  <si>
    <t>Kapitalne pomoći proračunskim korisnicima
 iz pr.koji im nije nadležan</t>
  </si>
  <si>
    <t>Pomoći  temeljem prijenosa EU sredstava</t>
  </si>
  <si>
    <t>Tekuće pomoći temeljem prijenosa EU sredstava</t>
  </si>
  <si>
    <t>Prihodi od imovine</t>
  </si>
  <si>
    <t>Prihodi od financijske imovina</t>
  </si>
  <si>
    <t>Kamate na oročena sr. i dep.po viđenju</t>
  </si>
  <si>
    <t>Prihodi od dividendi za dionice u banci</t>
  </si>
  <si>
    <t>Prihodi od zateznih kamata</t>
  </si>
  <si>
    <t>Ostali prihodi od financijske imovine</t>
  </si>
  <si>
    <t>Ostali pirhodi od financijske imovine</t>
  </si>
  <si>
    <t>Pr.od administrat.pristojbi i po pos.propisima</t>
  </si>
  <si>
    <t>Prihodi po posebnim propisima</t>
  </si>
  <si>
    <t>Ostali nespomenuti prihodi</t>
  </si>
  <si>
    <t>Prih.od prodaje roba, pruženih usluga i donacija</t>
  </si>
  <si>
    <t>Prih.od prodaje roba i pruženih usluga</t>
  </si>
  <si>
    <t>Prihodi od prodaje proizvoda i robe</t>
  </si>
  <si>
    <t>Prihodi od pruženih usluga</t>
  </si>
  <si>
    <t>Donacije od pravnih i fizičkih osoba</t>
  </si>
  <si>
    <t>Tekuće donacije</t>
  </si>
  <si>
    <t>Kapitalne donacije</t>
  </si>
  <si>
    <t xml:space="preserve">Prihodi iz proračuna   </t>
  </si>
  <si>
    <t>Prihodi iz proračuna za fin.redovne dj.</t>
  </si>
  <si>
    <t>Prihodi za financiranje rashoda poslovanja</t>
  </si>
  <si>
    <t>Pr. Za finan. Rashoda za nabavu nefinancijske imovine</t>
  </si>
  <si>
    <t>Ostali prihodi</t>
  </si>
  <si>
    <t>RASHODI POSLOVANJA</t>
  </si>
  <si>
    <t xml:space="preserve">Rashodi za zaposlene </t>
  </si>
  <si>
    <t>Plaće</t>
  </si>
  <si>
    <t>Plaće za zaposlene redovan rad (i PUN)</t>
  </si>
  <si>
    <t>Plaće za zaposlene redovan rad</t>
  </si>
  <si>
    <t>Plaće za zaposlene prekovremeni rad</t>
  </si>
  <si>
    <t>Plaće za zaposlene(projekti, prekovremeni rad itd)</t>
  </si>
  <si>
    <t>Ostali rashodi za zaposlene</t>
  </si>
  <si>
    <t>Ostali rashodi za zaposlene ( I PUN)</t>
  </si>
  <si>
    <t>Doprinosi na plaće (i PUN)</t>
  </si>
  <si>
    <t>Doprinosi na plaće</t>
  </si>
  <si>
    <t>Doprinos za zdravstveno osiguranje( I PUN)</t>
  </si>
  <si>
    <t>Doprinos za zdravstveno osiguranje</t>
  </si>
  <si>
    <t>Doprinos za zapošljavanje</t>
  </si>
  <si>
    <t>Materijalni rashodi</t>
  </si>
  <si>
    <t>Naknade troškova zaposlenima</t>
  </si>
  <si>
    <t xml:space="preserve">Službena putovanja </t>
  </si>
  <si>
    <t>Službena putovanja</t>
  </si>
  <si>
    <t>Naknade za prijevoz ( i PUN)</t>
  </si>
  <si>
    <t>Naknade za prijevoz</t>
  </si>
  <si>
    <t>Stručno usavršavanje zaposlenika</t>
  </si>
  <si>
    <t>Rashodi za materijal i energiju</t>
  </si>
  <si>
    <t>Uredski materijal i ostali materijalni rashodi</t>
  </si>
  <si>
    <t>Materijal i sirovine (namirnice)+12000kn shema šk.v.</t>
  </si>
  <si>
    <t>Materijal i sirovine (namirnice)</t>
  </si>
  <si>
    <t>Energenti - el.energija, plin</t>
  </si>
  <si>
    <t>Materijal i dijelovi za tekuće i invest.održ.</t>
  </si>
  <si>
    <t>Sitni inventar i auto gume</t>
  </si>
  <si>
    <t>Službena, radna i zaštitna odjeća i obuća</t>
  </si>
  <si>
    <t>Rashodi za usluge</t>
  </si>
  <si>
    <t>Usl.telefona, pošte i prijevoza (izlet)</t>
  </si>
  <si>
    <t>Usluge teki inv odr (i povećani stand.!!)</t>
  </si>
  <si>
    <t>Usluge tekućeg i investicijskog održavanja, opremanje</t>
  </si>
  <si>
    <t>Usluge promidžbe i informiranja</t>
  </si>
  <si>
    <t>Komunalne usluge</t>
  </si>
  <si>
    <t>Zakupnine i najamnine</t>
  </si>
  <si>
    <t>Zdr. usluge - redovni zdr.pregledi dj ( I PUN)</t>
  </si>
  <si>
    <t>Zdravstvene usluge - redovni zdr.pregledi djelatnika</t>
  </si>
  <si>
    <t>Intelektualne i osobne usluge</t>
  </si>
  <si>
    <t>Računalne usluge I (FOKUS INFO 4.500,0)</t>
  </si>
  <si>
    <t>Računalne usluge</t>
  </si>
  <si>
    <t>Ostale usluge</t>
  </si>
  <si>
    <t>Naknade troškova osobama izvan radnog odnosa</t>
  </si>
  <si>
    <t>Ostali nespomenuti rashodi poslovanja</t>
  </si>
  <si>
    <t>Reprezentacija</t>
  </si>
  <si>
    <t>Članarine</t>
  </si>
  <si>
    <t>Pristojbe i naknade (+nakn za nez.invalida)</t>
  </si>
  <si>
    <t>Pristojbe i naknade</t>
  </si>
  <si>
    <t>Troškovi sudskih postupaka</t>
  </si>
  <si>
    <t>Ostali nespomenuti rashodi poslovanja
 (osiguranje učenika, nagrade učenicima, ostali troškovi)</t>
  </si>
  <si>
    <t>Financijski rashodi</t>
  </si>
  <si>
    <t>Ostali financijski rashodi</t>
  </si>
  <si>
    <t xml:space="preserve">Bankarske u usluge platnog prometa </t>
  </si>
  <si>
    <t>Zatezne kamate</t>
  </si>
  <si>
    <t>Ostali nespomenuti financijski rashodi</t>
  </si>
  <si>
    <t>Pomoći dane u inozemstvo i unutar općeg proračuna</t>
  </si>
  <si>
    <t>Pomoći proračunskim korisnicima drugih proračuna</t>
  </si>
  <si>
    <t>Tekuće pomoći proračunskim korisnicima drugih proračuna</t>
  </si>
  <si>
    <t>Naknade građ.i kućanstvu na temelju osiguranja</t>
  </si>
  <si>
    <t>Ostale naknade građanima i kućanstvima</t>
  </si>
  <si>
    <t>Naknade građanima i kućanstvima u novcu</t>
  </si>
  <si>
    <t>Nagrade učenicima u naravi</t>
  </si>
  <si>
    <t xml:space="preserve">Ostali rashodi   </t>
  </si>
  <si>
    <t>Kapitalne donacije neprofitnim organizacijama</t>
  </si>
  <si>
    <t>Ukupno rashodi poslovanja</t>
  </si>
  <si>
    <t>VIŠAK PRIHODA POSLOVANJA</t>
  </si>
  <si>
    <t>MANJAK PRIHODA POSLOVANJA</t>
  </si>
  <si>
    <t>Višak - manjak prihoda poslovanja  - preneseni</t>
  </si>
  <si>
    <t>Obračunati prihodi poslovanja - nenaplaćeni</t>
  </si>
  <si>
    <t>Obračunati prihodi  od prod.proiz.i usluga - nenaplaćeni</t>
  </si>
  <si>
    <t>PRIHODI OD PRODAJE NEFINANCIJSKE IM.</t>
  </si>
  <si>
    <t>Prihodi od prodaje proizvedene dugotrajne im.</t>
  </si>
  <si>
    <t>Prihodi od pr. Građevinskih objekata</t>
  </si>
  <si>
    <t>Stambeni objekti</t>
  </si>
  <si>
    <t>Prihodi od prodaje postrojenja i opreme</t>
  </si>
  <si>
    <t>Uređaji., strojevi i oprema za ostale namjene</t>
  </si>
  <si>
    <t>RASHODI ZA NABAVU NEFINANCIJSKE I.</t>
  </si>
  <si>
    <t>Ostala prava</t>
  </si>
  <si>
    <t>Rashodi za nabavu proizvedene dugotrajne imovine</t>
  </si>
  <si>
    <t>Građevinski objekti</t>
  </si>
  <si>
    <t>Poslovni objekti</t>
  </si>
  <si>
    <t>Postrojenja i oprema</t>
  </si>
  <si>
    <t>Ureds. oprema i namještaj</t>
  </si>
  <si>
    <t>Komunikacijska oprema</t>
  </si>
  <si>
    <t>Oprema za održavanje i zaštitu</t>
  </si>
  <si>
    <t>Medicinska i laboratorijska oprema</t>
  </si>
  <si>
    <t>Uređaji., strojevi i oprema za druge namjene</t>
  </si>
  <si>
    <t xml:space="preserve">Knjige, umjetnička djela </t>
  </si>
  <si>
    <t>Knjige u knjižnicama</t>
  </si>
  <si>
    <t>Rashodi za dodatna ulaganja na nefin.imovini</t>
  </si>
  <si>
    <t>Dodatna ulaganja na građevinskim obje.</t>
  </si>
  <si>
    <t>Dodatna ulaganja na opremi</t>
  </si>
  <si>
    <t>Manjak pr.od nefinancijske imovine</t>
  </si>
  <si>
    <t>Višak pr.od nefinancijske imovina - prenešeni</t>
  </si>
  <si>
    <t>Manjak pr.od nefinancijske imovine-prenešeni</t>
  </si>
  <si>
    <t xml:space="preserve">UKUPNI PRIHODI  </t>
  </si>
  <si>
    <t xml:space="preserve">UKUPNI RASHODI </t>
  </si>
  <si>
    <t xml:space="preserve">UKUPAN VIŠAK PRIHODA </t>
  </si>
  <si>
    <t xml:space="preserve">UKUPAN MANJAK PRIHODA </t>
  </si>
  <si>
    <t>9221-9222</t>
  </si>
  <si>
    <t>Višak prhoda  - preneseni</t>
  </si>
  <si>
    <t>9222-9221</t>
  </si>
  <si>
    <t>Manjak prihoda  - preneseni</t>
  </si>
  <si>
    <t>Razlika prihoda i izdataka (višak - manjak)</t>
  </si>
  <si>
    <t>PRIMICI OD FINANCIJSKE IMOVINE</t>
  </si>
  <si>
    <t>Primici od prodaje dionica</t>
  </si>
  <si>
    <t>Dionice i udjeli u glavnici tuzem. kreditnih i ostalih fin.inst.</t>
  </si>
  <si>
    <t>X003</t>
  </si>
  <si>
    <t>Višak primitaka od financijske imovine</t>
  </si>
  <si>
    <t>Kutina, 31.03.2023.                                                            Ravnatelj: Ante Dževlan, prof.</t>
  </si>
  <si>
    <t>Kutina, 31.03.2023</t>
  </si>
  <si>
    <t>Ravnatelj: Ante Dževlan, prof</t>
  </si>
  <si>
    <t>Izvor financiranja 1.1. i 1.3. Opći prihodi i primici (proračun županije Sisačko-moslavačke) decentralizirani</t>
  </si>
  <si>
    <t>Izvorni plan</t>
  </si>
  <si>
    <t xml:space="preserve">Izvršenje 1-12 2021 </t>
  </si>
  <si>
    <t xml:space="preserve"> 2022.g.</t>
  </si>
  <si>
    <t>Izvršenje 1-6. 2022.</t>
  </si>
  <si>
    <t>Plaće  (PUN "Zajedno do znanja") projekt</t>
  </si>
  <si>
    <t>Usl.telefona, pošte i prijvoza uč.osn.škola</t>
  </si>
  <si>
    <r>
      <t>Usluge tekućeg i investicijskog održavanja,
 opremanje i</t>
    </r>
    <r>
      <rPr>
        <b/>
        <sz val="8"/>
        <rFont val="Arial"/>
        <family val="2"/>
        <charset val="238"/>
      </rPr>
      <t xml:space="preserve"> projekt</t>
    </r>
  </si>
  <si>
    <t>,</t>
  </si>
  <si>
    <t>Kutina, 30.03.2023</t>
  </si>
  <si>
    <t>1.3.</t>
  </si>
  <si>
    <t>K100002 Ulaganja u objekte školstva</t>
  </si>
  <si>
    <t>Usluge tekućeg i investicijskog održavanja SŠ</t>
  </si>
  <si>
    <t>Rashodi za nabavu nefinancijske im.</t>
  </si>
  <si>
    <t>Postrojenje i opema</t>
  </si>
  <si>
    <t>Uredska oprema i namj.</t>
  </si>
  <si>
    <t>Uređaji, stojevi i oprema</t>
  </si>
  <si>
    <t>Rashodi za dodatna ulaganja na nefin.imov.</t>
  </si>
  <si>
    <t>Dodatna ulaganja na građ.objektima</t>
  </si>
  <si>
    <t>A10007       Školska natjecanja i smotre 1.1.</t>
  </si>
  <si>
    <t xml:space="preserve">Školska natjecanja </t>
  </si>
  <si>
    <t>5.2.14.         A100010     Školska kuhinja 1.1.</t>
  </si>
  <si>
    <t>Rashodi za materijal i energ-shema šk.voća</t>
  </si>
  <si>
    <t>Materija i sirovine</t>
  </si>
  <si>
    <t>A100011     Opći prihodi i primici 1.1.</t>
  </si>
  <si>
    <t>Energija                 R3418-02</t>
  </si>
  <si>
    <t xml:space="preserve">Usluge prijevoza </t>
  </si>
  <si>
    <t>Računalne usluge (KF inter, Fokus pr.)</t>
  </si>
  <si>
    <t>T10004 Osiguranje pomoćnika u nastavi učenicima s teškoćama     5.2.5.</t>
  </si>
  <si>
    <t>Rashodi za zaposlene</t>
  </si>
  <si>
    <t>Plaće (Bruto)</t>
  </si>
  <si>
    <t>Plaće za redovan rad</t>
  </si>
  <si>
    <t>Doprinosi za zdravstveno osig.</t>
  </si>
  <si>
    <t>Naknade za prijevoz, za rad na terenu</t>
  </si>
  <si>
    <t>Zdravstvene usluge-redovni zdr.preg</t>
  </si>
  <si>
    <t>SMŽ    Opći prihodi i primici 1.3.-povećani stand.</t>
  </si>
  <si>
    <t>3.1.1. Izvor financiranja - Vlastiti prihodi</t>
  </si>
  <si>
    <t>2022g.</t>
  </si>
  <si>
    <t>Izvršenje 1-12. 2022</t>
  </si>
  <si>
    <t>komunikacijska oprema</t>
  </si>
  <si>
    <t xml:space="preserve">Medicinska i lab.oprema </t>
  </si>
  <si>
    <t>Knjige</t>
  </si>
  <si>
    <t>4.3.1. Izvor financiranja - Posebne namjene</t>
  </si>
  <si>
    <t xml:space="preserve">Izvršenje 1-6 2021 </t>
  </si>
  <si>
    <t xml:space="preserve"> 2021.g.</t>
  </si>
  <si>
    <t>2021.g.</t>
  </si>
  <si>
    <t>Izvršenje 1-6 2022.</t>
  </si>
  <si>
    <t xml:space="preserve">Razlika prihoda i izdataka - višak </t>
  </si>
  <si>
    <t>5.2.2. Izvor financiranja POMOĆI  Ministarstvo znanosti i obrazovanja (Plaće i naknade) i ostale pomoći  (ŽSV, Eu projekti:ESF 561 RCK, SI MO RA )</t>
  </si>
  <si>
    <t>Prihodi od upravnih i administ.pristojbi</t>
  </si>
  <si>
    <t>Stručna usavršavanja</t>
  </si>
  <si>
    <t>Zdravstvene i veterinarske usluge</t>
  </si>
  <si>
    <t>Naknade troškova osobama izvan rad.odnosa</t>
  </si>
  <si>
    <t>uređaji, strojevi i oprema za druge namjene</t>
  </si>
  <si>
    <t>Izvor financiranja - ostale POMOĆI   (ŽSV, Eu projekti SI MO RA, RCK)</t>
  </si>
  <si>
    <t>Izvršenje 2020.</t>
  </si>
  <si>
    <t xml:space="preserve"> 2021g.</t>
  </si>
  <si>
    <t>Izvršenje 2022.</t>
  </si>
  <si>
    <t>Ostali nespomenuti prihodi (HŠS)</t>
  </si>
  <si>
    <t>Plaće za DPM</t>
  </si>
  <si>
    <t>Plaće za zaposlene (projekti i prekovremeni rad</t>
  </si>
  <si>
    <t>Usluge tel, prijevoza</t>
  </si>
  <si>
    <t>Usluge računalne</t>
  </si>
  <si>
    <t>Naknade građanima i kućanstvima u naravi</t>
  </si>
  <si>
    <r>
      <t>Knjige u knjižnicama(</t>
    </r>
    <r>
      <rPr>
        <b/>
        <sz val="8"/>
        <rFont val="Arial"/>
        <family val="2"/>
        <charset val="238"/>
      </rPr>
      <t>besplatni udžbenici)</t>
    </r>
  </si>
  <si>
    <t xml:space="preserve">6.1.1. Izvor financiranja - DONACIJE </t>
  </si>
  <si>
    <t>Izvršenje 1-6 2021</t>
  </si>
  <si>
    <t>7.1.1. Izvor financiranja - PRODAJA NEFINANCIJSKE IMOVINE</t>
  </si>
  <si>
    <t>Izvršenje 1-6 2022</t>
  </si>
  <si>
    <t>Kutina, 31.03.2023.</t>
  </si>
  <si>
    <t>Ravnatelj: Ante Dževlan</t>
  </si>
  <si>
    <t>za računovodstvo: Davorka Čilić</t>
  </si>
  <si>
    <t>za računovodstvo: Davorka Čilić, struc.spec.oec.</t>
  </si>
  <si>
    <t>I. OPĆI DIO</t>
  </si>
  <si>
    <t>A) SAŽETAK RAČUNA PRIHODA I RASHODA</t>
  </si>
  <si>
    <t>Izvršenje plana 
prethodne godine 2021.</t>
  </si>
  <si>
    <t>Plan 2022.**</t>
  </si>
  <si>
    <t>Izvršenje 1.1.-31.12.2022.</t>
  </si>
  <si>
    <t>PRIHODI UKUPNO</t>
  </si>
  <si>
    <t>PRIHODI OD PRODAJE NEFINANCIJSKE IMOVINE</t>
  </si>
  <si>
    <t>RASHODI UKUPNO</t>
  </si>
  <si>
    <t>RASHODI  POSLOVANJA</t>
  </si>
  <si>
    <t>RASHODI ZA NABAVU NEFINANCIJSKE IMOVINE</t>
  </si>
  <si>
    <t>RAZLIKA - VIŠAK / MANJAK</t>
  </si>
  <si>
    <t>B) SAŽETAK RAČUNA FINANCIRANJA</t>
  </si>
  <si>
    <t>PRIMICI OD FINANCIJSKE IMOVINE I ZADUŽIVANJA</t>
  </si>
  <si>
    <t>IZDACI ZA FINANCIJSKU IMOVINU I OTPLATE ZAJMOVA</t>
  </si>
  <si>
    <t>NETO FINANCIRANJE</t>
  </si>
  <si>
    <t>C) PRENESENI VIŠAK ILI PRENESENI MANJAK I VIŠEGODIŠNJI PLAN URAVNOTEŽENJA</t>
  </si>
  <si>
    <t>UKUPAN DONOS VIŠKA / MANJKA IZ PRETHODNE(IH) GODINE***</t>
  </si>
  <si>
    <t>VIŠAK / MANJAK IZ PRETHODNE(IH) GODINE KOJI ĆE SE RASPOREDITI / POKRITI</t>
  </si>
  <si>
    <t>VIŠAK / MANJAK + NETO FINANCIRANJE</t>
  </si>
  <si>
    <t>TEHNIČKA ŠKOLA KUTINA
OIB: 49386562260
Hrvatskih branitelja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</si>
</sst>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40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u/>
      <sz val="8"/>
      <name val="Arial"/>
      <family val="2"/>
      <charset val="238"/>
    </font>
    <font>
      <u/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  <charset val="238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  <charset val="238"/>
    </font>
    <font>
      <sz val="8"/>
      <color theme="1"/>
      <name val="Arial"/>
      <family val="2"/>
    </font>
    <font>
      <sz val="10"/>
      <color indexed="8"/>
      <name val="MS Sans Serif"/>
      <charset val="238"/>
    </font>
    <font>
      <sz val="10"/>
      <name val="Arial"/>
      <family val="2"/>
    </font>
    <font>
      <b/>
      <sz val="8"/>
      <color theme="1"/>
      <name val="Arial"/>
      <family val="2"/>
      <charset val="238"/>
    </font>
    <font>
      <sz val="8"/>
      <color indexed="8"/>
      <name val="Arial"/>
      <family val="2"/>
      <charset val="238"/>
    </font>
    <font>
      <sz val="8"/>
      <color indexed="63"/>
      <name val="Arial"/>
      <family val="2"/>
      <charset val="238"/>
    </font>
    <font>
      <sz val="9"/>
      <name val="Arial"/>
      <family val="2"/>
      <charset val="238"/>
    </font>
    <font>
      <sz val="9"/>
      <name val="Arial"/>
      <family val="2"/>
    </font>
    <font>
      <b/>
      <sz val="9"/>
      <name val="Arial"/>
      <family val="2"/>
      <charset val="238"/>
    </font>
    <font>
      <b/>
      <sz val="8"/>
      <color rgb="FF000080"/>
      <name val="Arial"/>
      <family val="2"/>
    </font>
    <font>
      <sz val="10"/>
      <color indexed="8"/>
      <name val="Arial"/>
      <family val="2"/>
      <charset val="238"/>
    </font>
    <font>
      <sz val="8"/>
      <color indexed="8"/>
      <name val="Calibri"/>
      <family val="2"/>
      <charset val="238"/>
    </font>
    <font>
      <b/>
      <sz val="8"/>
      <color indexed="8"/>
      <name val="Arial"/>
      <family val="2"/>
      <charset val="238"/>
    </font>
    <font>
      <b/>
      <sz val="8"/>
      <color theme="1"/>
      <name val="Calibri"/>
      <family val="2"/>
      <charset val="238"/>
      <scheme val="minor"/>
    </font>
    <font>
      <b/>
      <sz val="8"/>
      <color indexed="8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indexed="8"/>
      <name val="Calibri"/>
      <family val="2"/>
      <charset val="238"/>
      <scheme val="minor"/>
    </font>
    <font>
      <b/>
      <sz val="9"/>
      <color theme="1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4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color rgb="FFFF0000"/>
      <name val="Arial"/>
      <family val="2"/>
      <charset val="238"/>
    </font>
  </fonts>
  <fills count="3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198C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349D1B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rgb="FF000080"/>
      </left>
      <right style="thin">
        <color rgb="FF000080"/>
      </right>
      <top style="thin">
        <color rgb="FFC0C0C0"/>
      </top>
      <bottom style="thin">
        <color rgb="FFC0C0C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18"/>
      </left>
      <right style="thin">
        <color indexed="18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rgb="FF000080"/>
      </left>
      <right style="thin">
        <color rgb="FF000080"/>
      </right>
      <top/>
      <bottom style="thin">
        <color rgb="FFC0C0C0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4" fillId="0" borderId="0"/>
    <xf numFmtId="0" fontId="1" fillId="0" borderId="0"/>
    <xf numFmtId="0" fontId="23" fillId="0" borderId="0"/>
  </cellStyleXfs>
  <cellXfs count="576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left"/>
    </xf>
    <xf numFmtId="3" fontId="2" fillId="0" borderId="0" xfId="0" applyNumberFormat="1" applyFont="1" applyAlignment="1">
      <alignment horizontal="right"/>
    </xf>
    <xf numFmtId="3" fontId="2" fillId="2" borderId="0" xfId="0" applyNumberFormat="1" applyFont="1" applyFill="1" applyAlignment="1">
      <alignment horizontal="right"/>
    </xf>
    <xf numFmtId="3" fontId="2" fillId="3" borderId="0" xfId="0" applyNumberFormat="1" applyFont="1" applyFill="1" applyAlignment="1">
      <alignment horizontal="right"/>
    </xf>
    <xf numFmtId="0" fontId="2" fillId="2" borderId="0" xfId="0" applyFont="1" applyFill="1" applyAlignment="1">
      <alignment horizontal="left"/>
    </xf>
    <xf numFmtId="0" fontId="0" fillId="2" borderId="0" xfId="0" applyFill="1"/>
    <xf numFmtId="0" fontId="4" fillId="0" borderId="0" xfId="0" applyFont="1" applyAlignment="1">
      <alignment horizontal="left"/>
    </xf>
    <xf numFmtId="0" fontId="5" fillId="0" borderId="0" xfId="0" applyFont="1"/>
    <xf numFmtId="0" fontId="4" fillId="2" borderId="0" xfId="0" applyFont="1" applyFill="1" applyAlignment="1">
      <alignment horizontal="left"/>
    </xf>
    <xf numFmtId="0" fontId="5" fillId="2" borderId="0" xfId="0" applyFont="1" applyFill="1"/>
    <xf numFmtId="0" fontId="2" fillId="3" borderId="0" xfId="0" applyFont="1" applyFill="1" applyAlignment="1">
      <alignment horizontal="left"/>
    </xf>
    <xf numFmtId="3" fontId="2" fillId="2" borderId="0" xfId="0" applyNumberFormat="1" applyFont="1" applyFill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3" fontId="0" fillId="2" borderId="0" xfId="0" applyNumberFormat="1" applyFill="1" applyAlignment="1">
      <alignment horizontal="center"/>
    </xf>
    <xf numFmtId="3" fontId="0" fillId="2" borderId="0" xfId="0" applyNumberFormat="1" applyFill="1" applyAlignment="1">
      <alignment horizontal="right"/>
    </xf>
    <xf numFmtId="0" fontId="7" fillId="0" borderId="1" xfId="0" applyFont="1" applyBorder="1" applyAlignment="1">
      <alignment horizontal="center"/>
    </xf>
    <xf numFmtId="0" fontId="0" fillId="0" borderId="1" xfId="0" applyBorder="1"/>
    <xf numFmtId="0" fontId="9" fillId="0" borderId="2" xfId="0" applyFont="1" applyBorder="1" applyAlignment="1">
      <alignment horizontal="center" wrapText="1"/>
    </xf>
    <xf numFmtId="0" fontId="10" fillId="0" borderId="1" xfId="0" applyFont="1" applyBorder="1" applyAlignment="1">
      <alignment horizontal="center"/>
    </xf>
    <xf numFmtId="0" fontId="10" fillId="0" borderId="4" xfId="0" applyFont="1" applyBorder="1" applyAlignment="1">
      <alignment wrapText="1"/>
    </xf>
    <xf numFmtId="0" fontId="0" fillId="0" borderId="7" xfId="0" applyBorder="1"/>
    <xf numFmtId="0" fontId="9" fillId="0" borderId="5" xfId="0" applyFont="1" applyBorder="1" applyAlignment="1">
      <alignment horizontal="center" wrapText="1"/>
    </xf>
    <xf numFmtId="0" fontId="10" fillId="0" borderId="4" xfId="0" applyFont="1" applyBorder="1" applyAlignment="1">
      <alignment horizontal="center"/>
    </xf>
    <xf numFmtId="0" fontId="10" fillId="0" borderId="8" xfId="0" applyFont="1" applyBorder="1" applyAlignment="1">
      <alignment wrapText="1"/>
    </xf>
    <xf numFmtId="0" fontId="9" fillId="3" borderId="9" xfId="0" applyFont="1" applyFill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3" fontId="2" fillId="2" borderId="10" xfId="0" applyNumberFormat="1" applyFont="1" applyFill="1" applyBorder="1" applyAlignment="1">
      <alignment horizontal="center"/>
    </xf>
    <xf numFmtId="3" fontId="2" fillId="3" borderId="10" xfId="0" applyNumberFormat="1" applyFont="1" applyFill="1" applyBorder="1" applyAlignment="1">
      <alignment horizontal="center"/>
    </xf>
    <xf numFmtId="3" fontId="2" fillId="2" borderId="11" xfId="0" applyNumberFormat="1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3" fontId="2" fillId="2" borderId="12" xfId="0" applyNumberFormat="1" applyFont="1" applyFill="1" applyBorder="1" applyAlignment="1">
      <alignment horizontal="center" wrapText="1"/>
    </xf>
    <xf numFmtId="0" fontId="2" fillId="0" borderId="13" xfId="0" applyFont="1" applyBorder="1"/>
    <xf numFmtId="0" fontId="2" fillId="3" borderId="14" xfId="0" applyFont="1" applyFill="1" applyBorder="1" applyAlignment="1">
      <alignment horizontal="center"/>
    </xf>
    <xf numFmtId="4" fontId="2" fillId="0" borderId="13" xfId="0" applyNumberFormat="1" applyFont="1" applyBorder="1" applyAlignment="1">
      <alignment horizontal="center"/>
    </xf>
    <xf numFmtId="4" fontId="2" fillId="2" borderId="13" xfId="0" applyNumberFormat="1" applyFont="1" applyFill="1" applyBorder="1" applyAlignment="1">
      <alignment horizontal="center"/>
    </xf>
    <xf numFmtId="3" fontId="2" fillId="2" borderId="13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3" borderId="6" xfId="0" applyFont="1" applyFill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8" xfId="0" applyBorder="1" applyAlignment="1">
      <alignment horizontal="center"/>
    </xf>
    <xf numFmtId="4" fontId="2" fillId="0" borderId="10" xfId="0" applyNumberFormat="1" applyFont="1" applyBorder="1" applyAlignment="1">
      <alignment horizontal="center" vertical="center" wrapText="1"/>
    </xf>
    <xf numFmtId="4" fontId="2" fillId="2" borderId="10" xfId="0" applyNumberFormat="1" applyFont="1" applyFill="1" applyBorder="1" applyAlignment="1">
      <alignment horizontal="center" vertical="center"/>
    </xf>
    <xf numFmtId="3" fontId="2" fillId="2" borderId="10" xfId="0" applyNumberFormat="1" applyFont="1" applyFill="1" applyBorder="1" applyAlignment="1">
      <alignment horizontal="center" wrapText="1"/>
    </xf>
    <xf numFmtId="3" fontId="2" fillId="2" borderId="10" xfId="0" applyNumberFormat="1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left"/>
    </xf>
    <xf numFmtId="0" fontId="11" fillId="3" borderId="10" xfId="0" applyFont="1" applyFill="1" applyBorder="1" applyAlignment="1">
      <alignment horizontal="left"/>
    </xf>
    <xf numFmtId="0" fontId="7" fillId="0" borderId="11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4" fontId="3" fillId="4" borderId="6" xfId="0" applyNumberFormat="1" applyFont="1" applyFill="1" applyBorder="1" applyAlignment="1">
      <alignment horizontal="right"/>
    </xf>
    <xf numFmtId="4" fontId="3" fillId="2" borderId="6" xfId="0" applyNumberFormat="1" applyFont="1" applyFill="1" applyBorder="1" applyAlignment="1">
      <alignment horizontal="right"/>
    </xf>
    <xf numFmtId="164" fontId="2" fillId="5" borderId="6" xfId="0" applyNumberFormat="1" applyFont="1" applyFill="1" applyBorder="1" applyAlignment="1">
      <alignment horizontal="right"/>
    </xf>
    <xf numFmtId="0" fontId="11" fillId="6" borderId="10" xfId="0" applyFont="1" applyFill="1" applyBorder="1" applyAlignment="1">
      <alignment horizontal="left"/>
    </xf>
    <xf numFmtId="4" fontId="3" fillId="2" borderId="6" xfId="0" applyNumberFormat="1" applyFont="1" applyFill="1" applyBorder="1" applyAlignment="1" applyProtection="1">
      <alignment horizontal="right"/>
      <protection locked="0"/>
    </xf>
    <xf numFmtId="3" fontId="3" fillId="2" borderId="6" xfId="0" applyNumberFormat="1" applyFont="1" applyFill="1" applyBorder="1" applyAlignment="1" applyProtection="1">
      <alignment horizontal="right"/>
      <protection locked="0"/>
    </xf>
    <xf numFmtId="0" fontId="7" fillId="0" borderId="0" xfId="0" applyFont="1"/>
    <xf numFmtId="0" fontId="3" fillId="3" borderId="10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left"/>
    </xf>
    <xf numFmtId="0" fontId="12" fillId="3" borderId="11" xfId="0" applyFont="1" applyFill="1" applyBorder="1" applyAlignment="1">
      <alignment horizontal="center"/>
    </xf>
    <xf numFmtId="0" fontId="12" fillId="3" borderId="8" xfId="0" applyFont="1" applyFill="1" applyBorder="1" applyAlignment="1">
      <alignment horizontal="center"/>
    </xf>
    <xf numFmtId="0" fontId="3" fillId="6" borderId="10" xfId="0" applyFont="1" applyFill="1" applyBorder="1" applyAlignment="1">
      <alignment horizontal="left"/>
    </xf>
    <xf numFmtId="0" fontId="12" fillId="3" borderId="0" xfId="0" applyFont="1" applyFill="1"/>
    <xf numFmtId="0" fontId="2" fillId="3" borderId="10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left"/>
    </xf>
    <xf numFmtId="0" fontId="9" fillId="3" borderId="11" xfId="0" applyFont="1" applyFill="1" applyBorder="1" applyAlignment="1">
      <alignment horizontal="center"/>
    </xf>
    <xf numFmtId="0" fontId="9" fillId="3" borderId="8" xfId="0" applyFont="1" applyFill="1" applyBorder="1" applyAlignment="1">
      <alignment horizontal="center"/>
    </xf>
    <xf numFmtId="4" fontId="2" fillId="3" borderId="6" xfId="0" applyNumberFormat="1" applyFont="1" applyFill="1" applyBorder="1" applyAlignment="1">
      <alignment horizontal="right"/>
    </xf>
    <xf numFmtId="4" fontId="2" fillId="2" borderId="6" xfId="0" applyNumberFormat="1" applyFont="1" applyFill="1" applyBorder="1" applyAlignment="1">
      <alignment horizontal="right"/>
    </xf>
    <xf numFmtId="164" fontId="2" fillId="2" borderId="6" xfId="0" applyNumberFormat="1" applyFont="1" applyFill="1" applyBorder="1" applyAlignment="1">
      <alignment horizontal="right"/>
    </xf>
    <xf numFmtId="164" fontId="2" fillId="3" borderId="6" xfId="0" applyNumberFormat="1" applyFont="1" applyFill="1" applyBorder="1" applyAlignment="1">
      <alignment horizontal="right"/>
    </xf>
    <xf numFmtId="0" fontId="2" fillId="6" borderId="10" xfId="0" applyFont="1" applyFill="1" applyBorder="1" applyAlignment="1">
      <alignment horizontal="left"/>
    </xf>
    <xf numFmtId="4" fontId="2" fillId="2" borderId="6" xfId="0" applyNumberFormat="1" applyFont="1" applyFill="1" applyBorder="1" applyAlignment="1" applyProtection="1">
      <alignment horizontal="right"/>
      <protection locked="0"/>
    </xf>
    <xf numFmtId="3" fontId="2" fillId="2" borderId="6" xfId="0" applyNumberFormat="1" applyFont="1" applyFill="1" applyBorder="1" applyAlignment="1" applyProtection="1">
      <alignment horizontal="right"/>
      <protection locked="0"/>
    </xf>
    <xf numFmtId="0" fontId="9" fillId="3" borderId="0" xfId="0" applyFont="1" applyFill="1"/>
    <xf numFmtId="3" fontId="2" fillId="3" borderId="6" xfId="0" applyNumberFormat="1" applyFont="1" applyFill="1" applyBorder="1" applyAlignment="1">
      <alignment horizontal="right"/>
    </xf>
    <xf numFmtId="4" fontId="3" fillId="7" borderId="6" xfId="0" applyNumberFormat="1" applyFont="1" applyFill="1" applyBorder="1" applyAlignment="1">
      <alignment horizontal="right"/>
    </xf>
    <xf numFmtId="164" fontId="3" fillId="5" borderId="6" xfId="0" applyNumberFormat="1" applyFont="1" applyFill="1" applyBorder="1" applyAlignment="1">
      <alignment horizontal="right"/>
    </xf>
    <xf numFmtId="4" fontId="13" fillId="0" borderId="15" xfId="0" applyNumberFormat="1" applyFont="1" applyBorder="1" applyAlignment="1">
      <alignment horizontal="right" vertical="top" shrinkToFit="1"/>
    </xf>
    <xf numFmtId="4" fontId="2" fillId="2" borderId="16" xfId="1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left" wrapText="1"/>
    </xf>
    <xf numFmtId="4" fontId="2" fillId="2" borderId="11" xfId="0" applyNumberFormat="1" applyFont="1" applyFill="1" applyBorder="1" applyAlignment="1" applyProtection="1">
      <alignment horizontal="right"/>
      <protection locked="0"/>
    </xf>
    <xf numFmtId="4" fontId="2" fillId="2" borderId="10" xfId="0" applyNumberFormat="1" applyFont="1" applyFill="1" applyBorder="1" applyAlignment="1" applyProtection="1">
      <alignment horizontal="right"/>
      <protection locked="0"/>
    </xf>
    <xf numFmtId="3" fontId="3" fillId="7" borderId="6" xfId="0" applyNumberFormat="1" applyFont="1" applyFill="1" applyBorder="1" applyAlignment="1">
      <alignment horizontal="right"/>
    </xf>
    <xf numFmtId="3" fontId="2" fillId="2" borderId="17" xfId="0" applyNumberFormat="1" applyFont="1" applyFill="1" applyBorder="1" applyAlignment="1" applyProtection="1">
      <alignment horizontal="right" vertical="top" shrinkToFit="1"/>
      <protection locked="0"/>
    </xf>
    <xf numFmtId="0" fontId="11" fillId="0" borderId="11" xfId="0" applyFont="1" applyBorder="1" applyAlignment="1">
      <alignment horizontal="center"/>
    </xf>
    <xf numFmtId="0" fontId="11" fillId="0" borderId="11" xfId="0" applyFont="1" applyBorder="1" applyAlignment="1">
      <alignment horizontal="left"/>
    </xf>
    <xf numFmtId="0" fontId="11" fillId="3" borderId="11" xfId="0" applyFont="1" applyFill="1" applyBorder="1" applyAlignment="1">
      <alignment horizontal="left"/>
    </xf>
    <xf numFmtId="0" fontId="11" fillId="6" borderId="11" xfId="0" applyFont="1" applyFill="1" applyBorder="1" applyAlignment="1">
      <alignment horizontal="left"/>
    </xf>
    <xf numFmtId="4" fontId="11" fillId="2" borderId="6" xfId="0" applyNumberFormat="1" applyFont="1" applyFill="1" applyBorder="1" applyAlignment="1" applyProtection="1">
      <alignment horizontal="right"/>
      <protection locked="0"/>
    </xf>
    <xf numFmtId="3" fontId="11" fillId="2" borderId="6" xfId="0" applyNumberFormat="1" applyFont="1" applyFill="1" applyBorder="1" applyAlignment="1" applyProtection="1">
      <alignment horizontal="right"/>
      <protection locked="0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2" fillId="3" borderId="11" xfId="0" applyFont="1" applyFill="1" applyBorder="1" applyAlignment="1">
      <alignment horizontal="left"/>
    </xf>
    <xf numFmtId="0" fontId="2" fillId="6" borderId="11" xfId="0" applyFont="1" applyFill="1" applyBorder="1" applyAlignment="1">
      <alignment horizontal="left"/>
    </xf>
    <xf numFmtId="4" fontId="2" fillId="2" borderId="6" xfId="0" applyNumberFormat="1" applyFont="1" applyFill="1" applyBorder="1" applyAlignment="1" applyProtection="1">
      <alignment horizontal="center"/>
      <protection locked="0"/>
    </xf>
    <xf numFmtId="3" fontId="2" fillId="2" borderId="6" xfId="0" applyNumberFormat="1" applyFont="1" applyFill="1" applyBorder="1" applyAlignment="1" applyProtection="1">
      <alignment horizontal="center"/>
      <protection locked="0"/>
    </xf>
    <xf numFmtId="3" fontId="2" fillId="2" borderId="6" xfId="0" applyNumberFormat="1" applyFont="1" applyFill="1" applyBorder="1" applyAlignment="1" applyProtection="1">
      <alignment horizontal="left"/>
      <protection locked="0"/>
    </xf>
    <xf numFmtId="4" fontId="2" fillId="0" borderId="6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 vertical="top" shrinkToFit="1"/>
    </xf>
    <xf numFmtId="4" fontId="2" fillId="0" borderId="14" xfId="0" applyNumberFormat="1" applyFont="1" applyBorder="1" applyAlignment="1">
      <alignment horizontal="right" vertical="top" shrinkToFit="1"/>
    </xf>
    <xf numFmtId="4" fontId="3" fillId="4" borderId="11" xfId="0" applyNumberFormat="1" applyFont="1" applyFill="1" applyBorder="1" applyAlignment="1">
      <alignment horizontal="right"/>
    </xf>
    <xf numFmtId="4" fontId="3" fillId="2" borderId="11" xfId="0" applyNumberFormat="1" applyFont="1" applyFill="1" applyBorder="1" applyAlignment="1">
      <alignment horizontal="right"/>
    </xf>
    <xf numFmtId="4" fontId="11" fillId="2" borderId="11" xfId="0" applyNumberFormat="1" applyFont="1" applyFill="1" applyBorder="1" applyAlignment="1" applyProtection="1">
      <alignment horizontal="right"/>
      <protection locked="0"/>
    </xf>
    <xf numFmtId="3" fontId="11" fillId="2" borderId="11" xfId="0" applyNumberFormat="1" applyFont="1" applyFill="1" applyBorder="1" applyAlignment="1" applyProtection="1">
      <alignment horizontal="right"/>
      <protection locked="0"/>
    </xf>
    <xf numFmtId="0" fontId="2" fillId="2" borderId="11" xfId="0" applyFont="1" applyFill="1" applyBorder="1" applyAlignment="1">
      <alignment horizontal="left"/>
    </xf>
    <xf numFmtId="0" fontId="9" fillId="2" borderId="11" xfId="0" applyFont="1" applyFill="1" applyBorder="1" applyAlignment="1">
      <alignment horizontal="center"/>
    </xf>
    <xf numFmtId="0" fontId="9" fillId="2" borderId="8" xfId="0" applyFont="1" applyFill="1" applyBorder="1" applyAlignment="1">
      <alignment horizontal="center"/>
    </xf>
    <xf numFmtId="4" fontId="2" fillId="2" borderId="11" xfId="0" applyNumberFormat="1" applyFont="1" applyFill="1" applyBorder="1" applyAlignment="1" applyProtection="1">
      <alignment horizontal="right" vertical="top" shrinkToFit="1"/>
      <protection locked="0"/>
    </xf>
    <xf numFmtId="0" fontId="9" fillId="2" borderId="0" xfId="0" applyFont="1" applyFill="1"/>
    <xf numFmtId="0" fontId="10" fillId="3" borderId="11" xfId="0" applyFont="1" applyFill="1" applyBorder="1" applyAlignment="1">
      <alignment horizontal="center"/>
    </xf>
    <xf numFmtId="0" fontId="10" fillId="3" borderId="11" xfId="0" applyFont="1" applyFill="1" applyBorder="1" applyAlignment="1">
      <alignment horizontal="left"/>
    </xf>
    <xf numFmtId="0" fontId="15" fillId="3" borderId="11" xfId="0" applyFont="1" applyFill="1" applyBorder="1" applyAlignment="1">
      <alignment horizontal="center"/>
    </xf>
    <xf numFmtId="0" fontId="15" fillId="3" borderId="8" xfId="0" applyFont="1" applyFill="1" applyBorder="1" applyAlignment="1">
      <alignment horizontal="center"/>
    </xf>
    <xf numFmtId="0" fontId="10" fillId="6" borderId="11" xfId="0" applyFont="1" applyFill="1" applyBorder="1" applyAlignment="1">
      <alignment horizontal="left"/>
    </xf>
    <xf numFmtId="4" fontId="10" fillId="2" borderId="6" xfId="0" applyNumberFormat="1" applyFont="1" applyFill="1" applyBorder="1" applyAlignment="1" applyProtection="1">
      <alignment horizontal="right"/>
      <protection locked="0"/>
    </xf>
    <xf numFmtId="3" fontId="10" fillId="2" borderId="6" xfId="0" applyNumberFormat="1" applyFont="1" applyFill="1" applyBorder="1" applyAlignment="1" applyProtection="1">
      <alignment horizontal="right"/>
      <protection locked="0"/>
    </xf>
    <xf numFmtId="0" fontId="15" fillId="3" borderId="0" xfId="0" applyFont="1" applyFill="1"/>
    <xf numFmtId="0" fontId="11" fillId="3" borderId="11" xfId="0" applyFont="1" applyFill="1" applyBorder="1" applyAlignment="1">
      <alignment horizontal="center"/>
    </xf>
    <xf numFmtId="0" fontId="7" fillId="3" borderId="11" xfId="0" applyFont="1" applyFill="1" applyBorder="1" applyAlignment="1">
      <alignment horizontal="center"/>
    </xf>
    <xf numFmtId="0" fontId="7" fillId="3" borderId="8" xfId="0" applyFont="1" applyFill="1" applyBorder="1" applyAlignment="1">
      <alignment horizontal="center"/>
    </xf>
    <xf numFmtId="0" fontId="7" fillId="3" borderId="0" xfId="0" applyFont="1" applyFill="1"/>
    <xf numFmtId="0" fontId="3" fillId="3" borderId="11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left"/>
    </xf>
    <xf numFmtId="0" fontId="3" fillId="6" borderId="11" xfId="0" applyFont="1" applyFill="1" applyBorder="1" applyAlignment="1">
      <alignment horizontal="left"/>
    </xf>
    <xf numFmtId="4" fontId="13" fillId="0" borderId="11" xfId="0" applyNumberFormat="1" applyFont="1" applyBorder="1" applyAlignment="1">
      <alignment horizontal="right" vertical="top" shrinkToFit="1"/>
    </xf>
    <xf numFmtId="4" fontId="3" fillId="7" borderId="11" xfId="0" applyNumberFormat="1" applyFont="1" applyFill="1" applyBorder="1" applyAlignment="1">
      <alignment horizontal="right" vertical="top" shrinkToFit="1"/>
    </xf>
    <xf numFmtId="4" fontId="16" fillId="7" borderId="19" xfId="0" applyNumberFormat="1" applyFont="1" applyFill="1" applyBorder="1" applyAlignment="1">
      <alignment horizontal="right" vertical="top" shrinkToFit="1"/>
    </xf>
    <xf numFmtId="4" fontId="2" fillId="0" borderId="11" xfId="0" applyNumberFormat="1" applyFont="1" applyBorder="1" applyAlignment="1">
      <alignment horizontal="right" vertical="top" shrinkToFit="1"/>
    </xf>
    <xf numFmtId="4" fontId="13" fillId="0" borderId="19" xfId="0" applyNumberFormat="1" applyFont="1" applyBorder="1" applyAlignment="1">
      <alignment horizontal="right" vertical="top" shrinkToFit="1"/>
    </xf>
    <xf numFmtId="0" fontId="3" fillId="0" borderId="11" xfId="0" applyFont="1" applyBorder="1" applyAlignment="1">
      <alignment horizontal="center"/>
    </xf>
    <xf numFmtId="0" fontId="7" fillId="4" borderId="11" xfId="0" applyFont="1" applyFill="1" applyBorder="1" applyAlignment="1">
      <alignment horizontal="center"/>
    </xf>
    <xf numFmtId="0" fontId="7" fillId="4" borderId="8" xfId="0" applyFont="1" applyFill="1" applyBorder="1" applyAlignment="1">
      <alignment horizontal="center"/>
    </xf>
    <xf numFmtId="0" fontId="3" fillId="0" borderId="11" xfId="0" applyFont="1" applyBorder="1" applyAlignment="1">
      <alignment horizontal="left"/>
    </xf>
    <xf numFmtId="164" fontId="2" fillId="5" borderId="11" xfId="0" applyNumberFormat="1" applyFont="1" applyFill="1" applyBorder="1" applyAlignment="1">
      <alignment horizontal="right"/>
    </xf>
    <xf numFmtId="4" fontId="3" fillId="2" borderId="11" xfId="0" applyNumberFormat="1" applyFont="1" applyFill="1" applyBorder="1" applyAlignment="1" applyProtection="1">
      <alignment horizontal="right"/>
      <protection locked="0"/>
    </xf>
    <xf numFmtId="3" fontId="3" fillId="2" borderId="11" xfId="0" applyNumberFormat="1" applyFont="1" applyFill="1" applyBorder="1" applyAlignment="1" applyProtection="1">
      <alignment horizontal="right"/>
      <protection locked="0"/>
    </xf>
    <xf numFmtId="4" fontId="17" fillId="2" borderId="11" xfId="1" applyNumberFormat="1" applyFont="1" applyFill="1" applyBorder="1"/>
    <xf numFmtId="3" fontId="2" fillId="2" borderId="11" xfId="0" applyNumberFormat="1" applyFont="1" applyFill="1" applyBorder="1" applyAlignment="1" applyProtection="1">
      <alignment horizontal="right" vertical="top" shrinkToFit="1"/>
      <protection locked="0"/>
    </xf>
    <xf numFmtId="4" fontId="17" fillId="2" borderId="11" xfId="0" applyNumberFormat="1" applyFont="1" applyFill="1" applyBorder="1"/>
    <xf numFmtId="4" fontId="3" fillId="2" borderId="9" xfId="0" applyNumberFormat="1" applyFont="1" applyFill="1" applyBorder="1" applyAlignment="1" applyProtection="1">
      <alignment horizontal="right"/>
      <protection locked="0"/>
    </xf>
    <xf numFmtId="4" fontId="7" fillId="4" borderId="11" xfId="0" applyNumberFormat="1" applyFont="1" applyFill="1" applyBorder="1" applyAlignment="1">
      <alignment horizontal="right"/>
    </xf>
    <xf numFmtId="4" fontId="7" fillId="4" borderId="11" xfId="0" applyNumberFormat="1" applyFont="1" applyFill="1" applyBorder="1"/>
    <xf numFmtId="4" fontId="0" fillId="0" borderId="11" xfId="0" applyNumberFormat="1" applyBorder="1"/>
    <xf numFmtId="3" fontId="2" fillId="2" borderId="11" xfId="0" applyNumberFormat="1" applyFont="1" applyFill="1" applyBorder="1" applyAlignment="1" applyProtection="1">
      <alignment horizontal="right"/>
      <protection locked="0"/>
    </xf>
    <xf numFmtId="164" fontId="2" fillId="3" borderId="11" xfId="0" applyNumberFormat="1" applyFont="1" applyFill="1" applyBorder="1" applyAlignment="1">
      <alignment horizontal="right"/>
    </xf>
    <xf numFmtId="4" fontId="2" fillId="2" borderId="11" xfId="0" applyNumberFormat="1" applyFont="1" applyFill="1" applyBorder="1" applyProtection="1">
      <protection locked="0"/>
    </xf>
    <xf numFmtId="4" fontId="2" fillId="2" borderId="6" xfId="0" applyNumberFormat="1" applyFont="1" applyFill="1" applyBorder="1" applyProtection="1">
      <protection locked="0"/>
    </xf>
    <xf numFmtId="4" fontId="18" fillId="2" borderId="11" xfId="0" applyNumberFormat="1" applyFont="1" applyFill="1" applyBorder="1" applyAlignment="1" applyProtection="1">
      <alignment horizontal="right"/>
      <protection locked="0"/>
    </xf>
    <xf numFmtId="3" fontId="18" fillId="2" borderId="11" xfId="0" applyNumberFormat="1" applyFont="1" applyFill="1" applyBorder="1" applyAlignment="1" applyProtection="1">
      <alignment horizontal="right"/>
      <protection locked="0"/>
    </xf>
    <xf numFmtId="4" fontId="0" fillId="0" borderId="10" xfId="0" applyNumberFormat="1" applyBorder="1"/>
    <xf numFmtId="3" fontId="2" fillId="2" borderId="10" xfId="0" applyNumberFormat="1" applyFont="1" applyFill="1" applyBorder="1" applyAlignment="1" applyProtection="1">
      <alignment horizontal="right"/>
      <protection locked="0"/>
    </xf>
    <xf numFmtId="4" fontId="12" fillId="0" borderId="11" xfId="0" applyNumberFormat="1" applyFont="1" applyBorder="1"/>
    <xf numFmtId="4" fontId="3" fillId="7" borderId="11" xfId="0" applyNumberFormat="1" applyFont="1" applyFill="1" applyBorder="1" applyAlignment="1">
      <alignment horizontal="right"/>
    </xf>
    <xf numFmtId="0" fontId="12" fillId="0" borderId="0" xfId="0" applyFont="1"/>
    <xf numFmtId="4" fontId="2" fillId="0" borderId="17" xfId="0" applyNumberFormat="1" applyFont="1" applyBorder="1" applyAlignment="1">
      <alignment horizontal="right" vertical="top" shrinkToFit="1"/>
    </xf>
    <xf numFmtId="4" fontId="2" fillId="2" borderId="11" xfId="0" applyNumberFormat="1" applyFont="1" applyFill="1" applyBorder="1" applyAlignment="1">
      <alignment horizontal="right"/>
    </xf>
    <xf numFmtId="0" fontId="2" fillId="0" borderId="11" xfId="0" applyFont="1" applyBorder="1" applyAlignment="1">
      <alignment vertical="center" wrapText="1"/>
    </xf>
    <xf numFmtId="0" fontId="2" fillId="3" borderId="11" xfId="0" applyFont="1" applyFill="1" applyBorder="1" applyAlignment="1" applyProtection="1">
      <alignment horizontal="left" wrapText="1"/>
      <protection locked="0"/>
    </xf>
    <xf numFmtId="3" fontId="3" fillId="7" borderId="11" xfId="0" applyNumberFormat="1" applyFont="1" applyFill="1" applyBorder="1" applyAlignment="1">
      <alignment horizontal="right"/>
    </xf>
    <xf numFmtId="4" fontId="2" fillId="0" borderId="11" xfId="0" applyNumberFormat="1" applyFont="1" applyBorder="1" applyAlignment="1">
      <alignment horizontal="right"/>
    </xf>
    <xf numFmtId="0" fontId="2" fillId="2" borderId="13" xfId="0" applyFont="1" applyFill="1" applyBorder="1" applyAlignment="1">
      <alignment horizontal="left"/>
    </xf>
    <xf numFmtId="4" fontId="9" fillId="2" borderId="13" xfId="0" applyNumberFormat="1" applyFont="1" applyFill="1" applyBorder="1"/>
    <xf numFmtId="4" fontId="2" fillId="2" borderId="13" xfId="0" applyNumberFormat="1" applyFont="1" applyFill="1" applyBorder="1" applyAlignment="1">
      <alignment horizontal="right"/>
    </xf>
    <xf numFmtId="0" fontId="2" fillId="6" borderId="13" xfId="0" applyFont="1" applyFill="1" applyBorder="1" applyAlignment="1">
      <alignment horizontal="left"/>
    </xf>
    <xf numFmtId="4" fontId="2" fillId="2" borderId="13" xfId="0" applyNumberFormat="1" applyFont="1" applyFill="1" applyBorder="1" applyAlignment="1" applyProtection="1">
      <alignment horizontal="right"/>
      <protection locked="0"/>
    </xf>
    <xf numFmtId="3" fontId="2" fillId="2" borderId="13" xfId="0" applyNumberFormat="1" applyFont="1" applyFill="1" applyBorder="1" applyAlignment="1" applyProtection="1">
      <alignment horizontal="right"/>
      <protection locked="0"/>
    </xf>
    <xf numFmtId="4" fontId="0" fillId="0" borderId="10" xfId="0" applyNumberFormat="1" applyBorder="1" applyAlignment="1">
      <alignment horizontal="right"/>
    </xf>
    <xf numFmtId="3" fontId="2" fillId="2" borderId="11" xfId="0" applyNumberFormat="1" applyFont="1" applyFill="1" applyBorder="1" applyProtection="1">
      <protection locked="0"/>
    </xf>
    <xf numFmtId="4" fontId="12" fillId="0" borderId="11" xfId="0" applyNumberFormat="1" applyFont="1" applyBorder="1" applyAlignment="1">
      <alignment horizontal="right"/>
    </xf>
    <xf numFmtId="4" fontId="3" fillId="5" borderId="11" xfId="0" applyNumberFormat="1" applyFont="1" applyFill="1" applyBorder="1" applyAlignment="1">
      <alignment horizontal="right"/>
    </xf>
    <xf numFmtId="4" fontId="0" fillId="0" borderId="11" xfId="0" applyNumberFormat="1" applyBorder="1" applyAlignment="1">
      <alignment horizontal="right"/>
    </xf>
    <xf numFmtId="4" fontId="7" fillId="0" borderId="11" xfId="0" applyNumberFormat="1" applyFont="1" applyBorder="1" applyAlignment="1">
      <alignment horizontal="right"/>
    </xf>
    <xf numFmtId="4" fontId="2" fillId="8" borderId="12" xfId="0" applyNumberFormat="1" applyFont="1" applyFill="1" applyBorder="1" applyAlignment="1">
      <alignment vertical="center"/>
    </xf>
    <xf numFmtId="164" fontId="2" fillId="9" borderId="11" xfId="0" applyNumberFormat="1" applyFont="1" applyFill="1" applyBorder="1" applyAlignment="1">
      <alignment horizontal="right"/>
    </xf>
    <xf numFmtId="4" fontId="19" fillId="2" borderId="12" xfId="0" applyNumberFormat="1" applyFont="1" applyFill="1" applyBorder="1" applyAlignment="1" applyProtection="1">
      <alignment horizontal="right" vertical="center"/>
      <protection locked="0"/>
    </xf>
    <xf numFmtId="4" fontId="19" fillId="2" borderId="12" xfId="0" applyNumberFormat="1" applyFont="1" applyFill="1" applyBorder="1" applyAlignment="1" applyProtection="1">
      <alignment vertical="center"/>
      <protection locked="0"/>
    </xf>
    <xf numFmtId="3" fontId="19" fillId="2" borderId="12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Border="1" applyAlignment="1">
      <alignment horizontal="right"/>
    </xf>
    <xf numFmtId="4" fontId="2" fillId="10" borderId="11" xfId="0" applyNumberFormat="1" applyFont="1" applyFill="1" applyBorder="1" applyAlignment="1">
      <alignment vertical="center"/>
    </xf>
    <xf numFmtId="4" fontId="2" fillId="2" borderId="11" xfId="0" applyNumberFormat="1" applyFont="1" applyFill="1" applyBorder="1" applyAlignment="1">
      <alignment vertical="center"/>
    </xf>
    <xf numFmtId="4" fontId="19" fillId="2" borderId="11" xfId="0" applyNumberFormat="1" applyFont="1" applyFill="1" applyBorder="1" applyAlignment="1" applyProtection="1">
      <alignment horizontal="right" vertical="center"/>
      <protection locked="0"/>
    </xf>
    <xf numFmtId="4" fontId="19" fillId="2" borderId="11" xfId="0" applyNumberFormat="1" applyFont="1" applyFill="1" applyBorder="1" applyAlignment="1" applyProtection="1">
      <alignment vertical="center"/>
      <protection locked="0"/>
    </xf>
    <xf numFmtId="3" fontId="19" fillId="2" borderId="11" xfId="0" applyNumberFormat="1" applyFont="1" applyFill="1" applyBorder="1" applyAlignment="1" applyProtection="1">
      <alignment vertical="center"/>
      <protection locked="0"/>
    </xf>
    <xf numFmtId="0" fontId="20" fillId="3" borderId="10" xfId="0" applyFont="1" applyFill="1" applyBorder="1" applyAlignment="1">
      <alignment horizontal="left"/>
    </xf>
    <xf numFmtId="4" fontId="20" fillId="3" borderId="10" xfId="0" applyNumberFormat="1" applyFont="1" applyFill="1" applyBorder="1" applyAlignment="1">
      <alignment horizontal="right"/>
    </xf>
    <xf numFmtId="4" fontId="13" fillId="11" borderId="15" xfId="0" applyNumberFormat="1" applyFont="1" applyFill="1" applyBorder="1" applyAlignment="1">
      <alignment horizontal="right" vertical="top" shrinkToFit="1"/>
    </xf>
    <xf numFmtId="4" fontId="2" fillId="2" borderId="10" xfId="0" applyNumberFormat="1" applyFont="1" applyFill="1" applyBorder="1" applyAlignment="1">
      <alignment horizontal="right"/>
    </xf>
    <xf numFmtId="4" fontId="13" fillId="9" borderId="15" xfId="0" applyNumberFormat="1" applyFont="1" applyFill="1" applyBorder="1" applyAlignment="1">
      <alignment horizontal="right" vertical="top" shrinkToFit="1"/>
    </xf>
    <xf numFmtId="0" fontId="20" fillId="6" borderId="10" xfId="0" applyFont="1" applyFill="1" applyBorder="1" applyAlignment="1">
      <alignment horizontal="left"/>
    </xf>
    <xf numFmtId="4" fontId="19" fillId="2" borderId="10" xfId="0" applyNumberFormat="1" applyFont="1" applyFill="1" applyBorder="1" applyAlignment="1" applyProtection="1">
      <alignment horizontal="right"/>
      <protection locked="0"/>
    </xf>
    <xf numFmtId="4" fontId="19" fillId="2" borderId="6" xfId="0" applyNumberFormat="1" applyFont="1" applyFill="1" applyBorder="1" applyAlignment="1" applyProtection="1">
      <alignment horizontal="right"/>
      <protection locked="0"/>
    </xf>
    <xf numFmtId="4" fontId="19" fillId="2" borderId="10" xfId="0" applyNumberFormat="1" applyFont="1" applyFill="1" applyBorder="1" applyProtection="1">
      <protection locked="0"/>
    </xf>
    <xf numFmtId="3" fontId="19" fillId="2" borderId="10" xfId="0" applyNumberFormat="1" applyFont="1" applyFill="1" applyBorder="1" applyAlignment="1" applyProtection="1">
      <alignment horizontal="right"/>
      <protection locked="0"/>
    </xf>
    <xf numFmtId="4" fontId="21" fillId="2" borderId="11" xfId="0" applyNumberFormat="1" applyFont="1" applyFill="1" applyBorder="1" applyAlignment="1" applyProtection="1">
      <alignment horizontal="right"/>
      <protection locked="0"/>
    </xf>
    <xf numFmtId="3" fontId="19" fillId="2" borderId="6" xfId="0" applyNumberFormat="1" applyFont="1" applyFill="1" applyBorder="1" applyProtection="1">
      <protection locked="0"/>
    </xf>
    <xf numFmtId="0" fontId="20" fillId="3" borderId="0" xfId="0" applyFont="1" applyFill="1"/>
    <xf numFmtId="4" fontId="2" fillId="10" borderId="17" xfId="0" applyNumberFormat="1" applyFont="1" applyFill="1" applyBorder="1" applyAlignment="1">
      <alignment horizontal="right" vertical="top" shrinkToFit="1"/>
    </xf>
    <xf numFmtId="4" fontId="2" fillId="12" borderId="18" xfId="0" applyNumberFormat="1" applyFont="1" applyFill="1" applyBorder="1" applyAlignment="1">
      <alignment horizontal="right" vertical="top" shrinkToFit="1"/>
    </xf>
    <xf numFmtId="4" fontId="20" fillId="2" borderId="10" xfId="0" applyNumberFormat="1" applyFont="1" applyFill="1" applyBorder="1" applyAlignment="1" applyProtection="1">
      <alignment horizontal="right"/>
      <protection locked="0"/>
    </xf>
    <xf numFmtId="4" fontId="20" fillId="2" borderId="6" xfId="0" applyNumberFormat="1" applyFont="1" applyFill="1" applyBorder="1" applyAlignment="1" applyProtection="1">
      <alignment horizontal="right"/>
      <protection locked="0"/>
    </xf>
    <xf numFmtId="4" fontId="20" fillId="2" borderId="10" xfId="0" applyNumberFormat="1" applyFont="1" applyFill="1" applyBorder="1" applyProtection="1">
      <protection locked="0"/>
    </xf>
    <xf numFmtId="3" fontId="20" fillId="2" borderId="10" xfId="0" applyNumberFormat="1" applyFont="1" applyFill="1" applyBorder="1" applyAlignment="1" applyProtection="1">
      <alignment horizontal="right"/>
      <protection locked="0"/>
    </xf>
    <xf numFmtId="3" fontId="20" fillId="2" borderId="6" xfId="0" applyNumberFormat="1" applyFont="1" applyFill="1" applyBorder="1" applyProtection="1">
      <protection locked="0"/>
    </xf>
    <xf numFmtId="4" fontId="7" fillId="3" borderId="10" xfId="0" applyNumberFormat="1" applyFont="1" applyFill="1" applyBorder="1" applyAlignment="1">
      <alignment horizontal="right"/>
    </xf>
    <xf numFmtId="4" fontId="3" fillId="4" borderId="10" xfId="0" applyNumberFormat="1" applyFont="1" applyFill="1" applyBorder="1" applyAlignment="1">
      <alignment horizontal="right"/>
    </xf>
    <xf numFmtId="4" fontId="3" fillId="2" borderId="10" xfId="0" applyNumberFormat="1" applyFont="1" applyFill="1" applyBorder="1" applyAlignment="1">
      <alignment horizontal="right"/>
    </xf>
    <xf numFmtId="4" fontId="11" fillId="2" borderId="10" xfId="0" applyNumberFormat="1" applyFont="1" applyFill="1" applyBorder="1" applyAlignment="1" applyProtection="1">
      <alignment horizontal="right"/>
      <protection locked="0"/>
    </xf>
    <xf numFmtId="3" fontId="11" fillId="2" borderId="10" xfId="0" applyNumberFormat="1" applyFont="1" applyFill="1" applyBorder="1" applyAlignment="1" applyProtection="1">
      <alignment horizontal="right"/>
      <protection locked="0"/>
    </xf>
    <xf numFmtId="4" fontId="3" fillId="2" borderId="10" xfId="0" applyNumberFormat="1" applyFont="1" applyFill="1" applyBorder="1" applyAlignment="1" applyProtection="1">
      <alignment horizontal="right"/>
      <protection locked="0"/>
    </xf>
    <xf numFmtId="3" fontId="3" fillId="2" borderId="10" xfId="0" applyNumberFormat="1" applyFont="1" applyFill="1" applyBorder="1" applyAlignment="1" applyProtection="1">
      <alignment horizontal="right"/>
      <protection locked="0"/>
    </xf>
    <xf numFmtId="0" fontId="10" fillId="3" borderId="10" xfId="0" applyFont="1" applyFill="1" applyBorder="1" applyAlignment="1">
      <alignment horizontal="left"/>
    </xf>
    <xf numFmtId="4" fontId="15" fillId="3" borderId="10" xfId="0" applyNumberFormat="1" applyFont="1" applyFill="1" applyBorder="1" applyAlignment="1">
      <alignment horizontal="right"/>
    </xf>
    <xf numFmtId="0" fontId="10" fillId="6" borderId="10" xfId="0" applyFont="1" applyFill="1" applyBorder="1" applyAlignment="1">
      <alignment horizontal="left"/>
    </xf>
    <xf numFmtId="4" fontId="10" fillId="2" borderId="10" xfId="0" applyNumberFormat="1" applyFont="1" applyFill="1" applyBorder="1" applyAlignment="1" applyProtection="1">
      <alignment horizontal="right"/>
      <protection locked="0"/>
    </xf>
    <xf numFmtId="4" fontId="10" fillId="2" borderId="10" xfId="0" applyNumberFormat="1" applyFont="1" applyFill="1" applyBorder="1" applyProtection="1">
      <protection locked="0"/>
    </xf>
    <xf numFmtId="3" fontId="10" fillId="2" borderId="10" xfId="0" applyNumberFormat="1" applyFont="1" applyFill="1" applyBorder="1" applyProtection="1">
      <protection locked="0"/>
    </xf>
    <xf numFmtId="4" fontId="2" fillId="3" borderId="10" xfId="0" applyNumberFormat="1" applyFont="1" applyFill="1" applyBorder="1" applyAlignment="1">
      <alignment horizontal="right"/>
    </xf>
    <xf numFmtId="4" fontId="7" fillId="4" borderId="10" xfId="0" applyNumberFormat="1" applyFont="1" applyFill="1" applyBorder="1" applyAlignment="1">
      <alignment horizontal="right"/>
    </xf>
    <xf numFmtId="0" fontId="7" fillId="13" borderId="0" xfId="0" applyFont="1" applyFill="1"/>
    <xf numFmtId="0" fontId="2" fillId="2" borderId="10" xfId="0" applyFont="1" applyFill="1" applyBorder="1" applyAlignment="1">
      <alignment horizontal="left"/>
    </xf>
    <xf numFmtId="4" fontId="9" fillId="2" borderId="10" xfId="0" applyNumberFormat="1" applyFont="1" applyFill="1" applyBorder="1" applyAlignment="1">
      <alignment horizontal="right"/>
    </xf>
    <xf numFmtId="0" fontId="3" fillId="0" borderId="10" xfId="0" applyFont="1" applyBorder="1" applyAlignment="1">
      <alignment horizontal="left"/>
    </xf>
    <xf numFmtId="4" fontId="7" fillId="4" borderId="10" xfId="0" applyNumberFormat="1" applyFont="1" applyFill="1" applyBorder="1"/>
    <xf numFmtId="4" fontId="12" fillId="3" borderId="10" xfId="0" applyNumberFormat="1" applyFont="1" applyFill="1" applyBorder="1" applyAlignment="1">
      <alignment horizontal="right"/>
    </xf>
    <xf numFmtId="4" fontId="3" fillId="7" borderId="10" xfId="0" applyNumberFormat="1" applyFont="1" applyFill="1" applyBorder="1" applyAlignment="1">
      <alignment horizontal="right"/>
    </xf>
    <xf numFmtId="3" fontId="3" fillId="7" borderId="10" xfId="0" applyNumberFormat="1" applyFont="1" applyFill="1" applyBorder="1" applyAlignment="1">
      <alignment horizontal="right"/>
    </xf>
    <xf numFmtId="4" fontId="2" fillId="2" borderId="10" xfId="0" applyNumberFormat="1" applyFont="1" applyFill="1" applyBorder="1" applyProtection="1">
      <protection locked="0"/>
    </xf>
    <xf numFmtId="3" fontId="2" fillId="2" borderId="10" xfId="0" applyNumberFormat="1" applyFont="1" applyFill="1" applyBorder="1" applyProtection="1">
      <protection locked="0"/>
    </xf>
    <xf numFmtId="4" fontId="7" fillId="0" borderId="11" xfId="0" applyNumberFormat="1" applyFont="1" applyBorder="1"/>
    <xf numFmtId="3" fontId="0" fillId="0" borderId="0" xfId="0" applyNumberFormat="1"/>
    <xf numFmtId="4" fontId="2" fillId="0" borderId="10" xfId="0" applyNumberFormat="1" applyFont="1" applyBorder="1" applyAlignment="1">
      <alignment horizontal="right"/>
    </xf>
    <xf numFmtId="3" fontId="3" fillId="4" borderId="10" xfId="0" applyNumberFormat="1" applyFont="1" applyFill="1" applyBorder="1" applyAlignment="1">
      <alignment horizontal="right"/>
    </xf>
    <xf numFmtId="3" fontId="3" fillId="5" borderId="11" xfId="0" applyNumberFormat="1" applyFont="1" applyFill="1" applyBorder="1" applyAlignment="1">
      <alignment horizontal="right"/>
    </xf>
    <xf numFmtId="4" fontId="7" fillId="0" borderId="10" xfId="0" applyNumberFormat="1" applyFont="1" applyBorder="1"/>
    <xf numFmtId="4" fontId="2" fillId="8" borderId="20" xfId="0" applyNumberFormat="1" applyFont="1" applyFill="1" applyBorder="1" applyAlignment="1">
      <alignment vertical="center"/>
    </xf>
    <xf numFmtId="4" fontId="2" fillId="2" borderId="20" xfId="0" applyNumberFormat="1" applyFont="1" applyFill="1" applyBorder="1" applyAlignment="1">
      <alignment vertical="center"/>
    </xf>
    <xf numFmtId="4" fontId="19" fillId="2" borderId="21" xfId="0" applyNumberFormat="1" applyFont="1" applyFill="1" applyBorder="1" applyAlignment="1" applyProtection="1">
      <alignment horizontal="right" vertical="center"/>
      <protection locked="0"/>
    </xf>
    <xf numFmtId="4" fontId="19" fillId="2" borderId="22" xfId="0" applyNumberFormat="1" applyFont="1" applyFill="1" applyBorder="1" applyAlignment="1" applyProtection="1">
      <alignment vertical="center"/>
      <protection locked="0"/>
    </xf>
    <xf numFmtId="4" fontId="19" fillId="2" borderId="20" xfId="0" applyNumberFormat="1" applyFont="1" applyFill="1" applyBorder="1" applyAlignment="1" applyProtection="1">
      <alignment vertical="center"/>
      <protection locked="0"/>
    </xf>
    <xf numFmtId="3" fontId="19" fillId="2" borderId="20" xfId="0" applyNumberFormat="1" applyFont="1" applyFill="1" applyBorder="1" applyAlignment="1" applyProtection="1">
      <alignment vertical="center"/>
      <protection locked="0"/>
    </xf>
    <xf numFmtId="4" fontId="2" fillId="8" borderId="11" xfId="0" applyNumberFormat="1" applyFont="1" applyFill="1" applyBorder="1" applyAlignment="1">
      <alignment vertical="center"/>
    </xf>
    <xf numFmtId="4" fontId="9" fillId="2" borderId="11" xfId="0" applyNumberFormat="1" applyFont="1" applyFill="1" applyBorder="1" applyAlignment="1" applyProtection="1">
      <alignment horizontal="right" vertical="center"/>
      <protection locked="0"/>
    </xf>
    <xf numFmtId="4" fontId="9" fillId="2" borderId="11" xfId="0" applyNumberFormat="1" applyFont="1" applyFill="1" applyBorder="1" applyAlignment="1" applyProtection="1">
      <alignment vertical="center"/>
      <protection locked="0"/>
    </xf>
    <xf numFmtId="3" fontId="9" fillId="2" borderId="11" xfId="0" applyNumberFormat="1" applyFont="1" applyFill="1" applyBorder="1" applyAlignment="1" applyProtection="1">
      <alignment vertical="center"/>
      <protection locked="0"/>
    </xf>
    <xf numFmtId="0" fontId="11" fillId="14" borderId="11" xfId="0" applyFont="1" applyFill="1" applyBorder="1" applyAlignment="1">
      <alignment horizontal="left"/>
    </xf>
    <xf numFmtId="4" fontId="7" fillId="14" borderId="11" xfId="0" applyNumberFormat="1" applyFont="1" applyFill="1" applyBorder="1"/>
    <xf numFmtId="4" fontId="3" fillId="14" borderId="10" xfId="0" applyNumberFormat="1" applyFont="1" applyFill="1" applyBorder="1" applyAlignment="1">
      <alignment horizontal="right"/>
    </xf>
    <xf numFmtId="164" fontId="2" fillId="14" borderId="6" xfId="0" applyNumberFormat="1" applyFont="1" applyFill="1" applyBorder="1" applyAlignment="1">
      <alignment horizontal="right"/>
    </xf>
    <xf numFmtId="4" fontId="11" fillId="14" borderId="10" xfId="0" applyNumberFormat="1" applyFont="1" applyFill="1" applyBorder="1" applyAlignment="1" applyProtection="1">
      <alignment horizontal="right"/>
      <protection locked="0"/>
    </xf>
    <xf numFmtId="3" fontId="11" fillId="14" borderId="10" xfId="0" applyNumberFormat="1" applyFont="1" applyFill="1" applyBorder="1" applyAlignment="1" applyProtection="1">
      <alignment horizontal="right"/>
      <protection locked="0"/>
    </xf>
    <xf numFmtId="0" fontId="3" fillId="14" borderId="11" xfId="0" applyFont="1" applyFill="1" applyBorder="1" applyAlignment="1">
      <alignment horizontal="left"/>
    </xf>
    <xf numFmtId="4" fontId="3" fillId="14" borderId="10" xfId="0" applyNumberFormat="1" applyFont="1" applyFill="1" applyBorder="1" applyAlignment="1" applyProtection="1">
      <alignment horizontal="right"/>
      <protection locked="0"/>
    </xf>
    <xf numFmtId="4" fontId="3" fillId="14" borderId="10" xfId="0" applyNumberFormat="1" applyFont="1" applyFill="1" applyBorder="1" applyProtection="1">
      <protection locked="0"/>
    </xf>
    <xf numFmtId="3" fontId="3" fillId="14" borderId="10" xfId="0" applyNumberFormat="1" applyFont="1" applyFill="1" applyBorder="1" applyProtection="1">
      <protection locked="0"/>
    </xf>
    <xf numFmtId="4" fontId="3" fillId="3" borderId="11" xfId="0" applyNumberFormat="1" applyFont="1" applyFill="1" applyBorder="1"/>
    <xf numFmtId="4" fontId="2" fillId="15" borderId="11" xfId="0" applyNumberFormat="1" applyFont="1" applyFill="1" applyBorder="1" applyAlignment="1">
      <alignment vertical="center"/>
    </xf>
    <xf numFmtId="164" fontId="2" fillId="2" borderId="11" xfId="0" applyNumberFormat="1" applyFont="1" applyFill="1" applyBorder="1" applyAlignment="1">
      <alignment horizontal="right"/>
    </xf>
    <xf numFmtId="0" fontId="3" fillId="3" borderId="0" xfId="0" applyFont="1" applyFill="1"/>
    <xf numFmtId="4" fontId="7" fillId="3" borderId="11" xfId="0" applyNumberFormat="1" applyFont="1" applyFill="1" applyBorder="1"/>
    <xf numFmtId="4" fontId="2" fillId="11" borderId="11" xfId="0" applyNumberFormat="1" applyFont="1" applyFill="1" applyBorder="1" applyAlignment="1" applyProtection="1">
      <alignment horizontal="right" vertical="center"/>
      <protection locked="0"/>
    </xf>
    <xf numFmtId="4" fontId="22" fillId="16" borderId="15" xfId="0" applyNumberFormat="1" applyFont="1" applyFill="1" applyBorder="1" applyAlignment="1">
      <alignment horizontal="right" vertical="top" shrinkToFit="1"/>
    </xf>
    <xf numFmtId="1" fontId="19" fillId="16" borderId="11" xfId="0" applyNumberFormat="1" applyFont="1" applyFill="1" applyBorder="1" applyAlignment="1" applyProtection="1">
      <alignment vertical="center"/>
      <protection locked="0"/>
    </xf>
    <xf numFmtId="4" fontId="2" fillId="16" borderId="11" xfId="0" applyNumberFormat="1" applyFont="1" applyFill="1" applyBorder="1" applyAlignment="1" applyProtection="1">
      <alignment vertical="center"/>
      <protection locked="0"/>
    </xf>
    <xf numFmtId="3" fontId="2" fillId="16" borderId="11" xfId="0" applyNumberFormat="1" applyFont="1" applyFill="1" applyBorder="1" applyAlignment="1" applyProtection="1">
      <alignment vertical="center"/>
      <protection locked="0"/>
    </xf>
    <xf numFmtId="0" fontId="6" fillId="17" borderId="0" xfId="0" applyFont="1" applyFill="1"/>
    <xf numFmtId="4" fontId="3" fillId="2" borderId="11" xfId="0" applyNumberFormat="1" applyFont="1" applyFill="1" applyBorder="1" applyProtection="1">
      <protection locked="0"/>
    </xf>
    <xf numFmtId="3" fontId="3" fillId="2" borderId="11" xfId="0" applyNumberFormat="1" applyFont="1" applyFill="1" applyBorder="1" applyProtection="1">
      <protection locked="0"/>
    </xf>
    <xf numFmtId="0" fontId="7" fillId="3" borderId="11" xfId="0" applyFont="1" applyFill="1" applyBorder="1" applyAlignment="1">
      <alignment horizontal="left"/>
    </xf>
    <xf numFmtId="4" fontId="3" fillId="18" borderId="11" xfId="0" applyNumberFormat="1" applyFont="1" applyFill="1" applyBorder="1" applyAlignment="1">
      <alignment horizontal="right"/>
    </xf>
    <xf numFmtId="164" fontId="2" fillId="18" borderId="6" xfId="0" applyNumberFormat="1" applyFont="1" applyFill="1" applyBorder="1" applyAlignment="1">
      <alignment horizontal="right"/>
    </xf>
    <xf numFmtId="164" fontId="2" fillId="3" borderId="9" xfId="0" applyNumberFormat="1" applyFont="1" applyFill="1" applyBorder="1" applyAlignment="1">
      <alignment horizontal="right"/>
    </xf>
    <xf numFmtId="0" fontId="7" fillId="6" borderId="11" xfId="0" applyFont="1" applyFill="1" applyBorder="1" applyAlignment="1">
      <alignment horizontal="left"/>
    </xf>
    <xf numFmtId="4" fontId="3" fillId="18" borderId="10" xfId="0" applyNumberFormat="1" applyFont="1" applyFill="1" applyBorder="1" applyAlignment="1" applyProtection="1">
      <alignment horizontal="right"/>
      <protection locked="0"/>
    </xf>
    <xf numFmtId="3" fontId="3" fillId="18" borderId="10" xfId="0" applyNumberFormat="1" applyFont="1" applyFill="1" applyBorder="1" applyAlignment="1" applyProtection="1">
      <alignment horizontal="right"/>
      <protection locked="0"/>
    </xf>
    <xf numFmtId="4" fontId="2" fillId="2" borderId="0" xfId="0" applyNumberFormat="1" applyFont="1" applyFill="1" applyAlignment="1" applyProtection="1">
      <alignment horizontal="right"/>
      <protection locked="0"/>
    </xf>
    <xf numFmtId="3" fontId="2" fillId="2" borderId="0" xfId="0" applyNumberFormat="1" applyFont="1" applyFill="1" applyProtection="1">
      <protection locked="0"/>
    </xf>
    <xf numFmtId="0" fontId="11" fillId="3" borderId="8" xfId="0" applyFont="1" applyFill="1" applyBorder="1" applyAlignment="1">
      <alignment horizontal="left"/>
    </xf>
    <xf numFmtId="4" fontId="7" fillId="3" borderId="23" xfId="0" applyNumberFormat="1" applyFont="1" applyFill="1" applyBorder="1"/>
    <xf numFmtId="164" fontId="2" fillId="2" borderId="5" xfId="0" applyNumberFormat="1" applyFont="1" applyFill="1" applyBorder="1" applyAlignment="1">
      <alignment horizontal="right"/>
    </xf>
    <xf numFmtId="0" fontId="11" fillId="6" borderId="8" xfId="0" applyFont="1" applyFill="1" applyBorder="1" applyAlignment="1">
      <alignment horizontal="left"/>
    </xf>
    <xf numFmtId="4" fontId="3" fillId="2" borderId="23" xfId="0" applyNumberFormat="1" applyFont="1" applyFill="1" applyBorder="1" applyAlignment="1" applyProtection="1">
      <alignment horizontal="right"/>
      <protection locked="0"/>
    </xf>
    <xf numFmtId="3" fontId="3" fillId="2" borderId="23" xfId="0" applyNumberFormat="1" applyFont="1" applyFill="1" applyBorder="1" applyAlignment="1" applyProtection="1">
      <alignment horizontal="right"/>
      <protection locked="0"/>
    </xf>
    <xf numFmtId="0" fontId="11" fillId="3" borderId="23" xfId="0" applyFont="1" applyFill="1" applyBorder="1" applyAlignment="1">
      <alignment horizontal="left"/>
    </xf>
    <xf numFmtId="3" fontId="3" fillId="2" borderId="23" xfId="0" applyNumberFormat="1" applyFont="1" applyFill="1" applyBorder="1" applyAlignment="1">
      <alignment horizontal="right"/>
    </xf>
    <xf numFmtId="3" fontId="2" fillId="2" borderId="0" xfId="0" applyNumberFormat="1" applyFont="1" applyFill="1"/>
    <xf numFmtId="0" fontId="7" fillId="2" borderId="0" xfId="0" applyFont="1" applyFill="1" applyAlignment="1">
      <alignment horizontal="center"/>
    </xf>
    <xf numFmtId="0" fontId="11" fillId="2" borderId="8" xfId="0" applyFont="1" applyFill="1" applyBorder="1" applyAlignment="1">
      <alignment horizontal="center" vertical="center" wrapText="1"/>
    </xf>
    <xf numFmtId="0" fontId="11" fillId="2" borderId="23" xfId="0" applyFont="1" applyFill="1" applyBorder="1" applyAlignment="1">
      <alignment horizontal="center" vertical="center" wrapText="1"/>
    </xf>
    <xf numFmtId="3" fontId="3" fillId="2" borderId="11" xfId="0" applyNumberFormat="1" applyFont="1" applyFill="1" applyBorder="1" applyAlignment="1">
      <alignment horizontal="right"/>
    </xf>
    <xf numFmtId="0" fontId="11" fillId="2" borderId="9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3" fontId="3" fillId="2" borderId="0" xfId="0" applyNumberFormat="1" applyFont="1" applyFill="1" applyAlignment="1">
      <alignment horizontal="right"/>
    </xf>
    <xf numFmtId="0" fontId="7" fillId="2" borderId="0" xfId="0" applyFont="1" applyFill="1"/>
    <xf numFmtId="0" fontId="7" fillId="19" borderId="8" xfId="0" applyFont="1" applyFill="1" applyBorder="1" applyAlignment="1">
      <alignment horizontal="left"/>
    </xf>
    <xf numFmtId="0" fontId="7" fillId="19" borderId="23" xfId="0" applyFont="1" applyFill="1" applyBorder="1" applyAlignment="1">
      <alignment horizontal="left"/>
    </xf>
    <xf numFmtId="3" fontId="3" fillId="19" borderId="11" xfId="0" applyNumberFormat="1" applyFont="1" applyFill="1" applyBorder="1" applyAlignment="1">
      <alignment horizontal="right"/>
    </xf>
    <xf numFmtId="0" fontId="7" fillId="19" borderId="9" xfId="0" applyFont="1" applyFill="1" applyBorder="1" applyAlignment="1">
      <alignment horizontal="left"/>
    </xf>
    <xf numFmtId="0" fontId="7" fillId="2" borderId="0" xfId="0" applyFont="1" applyFill="1" applyAlignment="1">
      <alignment horizontal="left"/>
    </xf>
    <xf numFmtId="0" fontId="10" fillId="0" borderId="7" xfId="0" applyFont="1" applyBorder="1" applyAlignment="1">
      <alignment wrapText="1"/>
    </xf>
    <xf numFmtId="0" fontId="9" fillId="3" borderId="6" xfId="0" applyFont="1" applyFill="1" applyBorder="1" applyAlignment="1">
      <alignment horizontal="center"/>
    </xf>
    <xf numFmtId="0" fontId="2" fillId="2" borderId="0" xfId="0" applyFont="1" applyFill="1"/>
    <xf numFmtId="3" fontId="2" fillId="0" borderId="13" xfId="0" applyNumberFormat="1" applyFont="1" applyBorder="1" applyAlignment="1">
      <alignment horizontal="center"/>
    </xf>
    <xf numFmtId="3" fontId="2" fillId="2" borderId="0" xfId="0" applyNumberFormat="1" applyFont="1" applyFill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3" fontId="3" fillId="4" borderId="6" xfId="0" applyNumberFormat="1" applyFont="1" applyFill="1" applyBorder="1" applyAlignment="1">
      <alignment horizontal="right"/>
    </xf>
    <xf numFmtId="3" fontId="3" fillId="2" borderId="6" xfId="0" applyNumberFormat="1" applyFont="1" applyFill="1" applyBorder="1" applyAlignment="1">
      <alignment horizontal="right"/>
    </xf>
    <xf numFmtId="165" fontId="3" fillId="4" borderId="6" xfId="0" applyNumberFormat="1" applyFont="1" applyFill="1" applyBorder="1" applyAlignment="1">
      <alignment horizontal="right"/>
    </xf>
    <xf numFmtId="164" fontId="2" fillId="7" borderId="6" xfId="0" applyNumberFormat="1" applyFont="1" applyFill="1" applyBorder="1" applyAlignment="1">
      <alignment horizontal="right"/>
    </xf>
    <xf numFmtId="164" fontId="2" fillId="2" borderId="0" xfId="0" applyNumberFormat="1" applyFont="1" applyFill="1" applyAlignment="1">
      <alignment horizontal="right"/>
    </xf>
    <xf numFmtId="3" fontId="2" fillId="2" borderId="6" xfId="0" applyNumberFormat="1" applyFont="1" applyFill="1" applyBorder="1" applyAlignment="1">
      <alignment horizontal="right"/>
    </xf>
    <xf numFmtId="165" fontId="3" fillId="2" borderId="6" xfId="0" applyNumberFormat="1" applyFont="1" applyFill="1" applyBorder="1" applyAlignment="1">
      <alignment horizontal="right"/>
    </xf>
    <xf numFmtId="3" fontId="11" fillId="2" borderId="6" xfId="0" applyNumberFormat="1" applyFont="1" applyFill="1" applyBorder="1" applyAlignment="1">
      <alignment horizontal="right"/>
    </xf>
    <xf numFmtId="3" fontId="11" fillId="4" borderId="6" xfId="0" applyNumberFormat="1" applyFont="1" applyFill="1" applyBorder="1" applyAlignment="1">
      <alignment horizontal="right"/>
    </xf>
    <xf numFmtId="3" fontId="10" fillId="3" borderId="6" xfId="0" applyNumberFormat="1" applyFont="1" applyFill="1" applyBorder="1" applyAlignment="1">
      <alignment horizontal="right"/>
    </xf>
    <xf numFmtId="165" fontId="2" fillId="2" borderId="6" xfId="0" applyNumberFormat="1" applyFont="1" applyFill="1" applyBorder="1" applyAlignment="1">
      <alignment horizontal="right"/>
    </xf>
    <xf numFmtId="3" fontId="10" fillId="2" borderId="6" xfId="0" applyNumberFormat="1" applyFont="1" applyFill="1" applyBorder="1" applyAlignment="1">
      <alignment horizontal="right"/>
    </xf>
    <xf numFmtId="3" fontId="3" fillId="4" borderId="11" xfId="0" applyNumberFormat="1" applyFont="1" applyFill="1" applyBorder="1" applyAlignment="1">
      <alignment horizontal="right"/>
    </xf>
    <xf numFmtId="3" fontId="2" fillId="0" borderId="6" xfId="0" applyNumberFormat="1" applyFont="1" applyBorder="1" applyAlignment="1">
      <alignment horizontal="right"/>
    </xf>
    <xf numFmtId="3" fontId="2" fillId="2" borderId="11" xfId="0" applyNumberFormat="1" applyFont="1" applyFill="1" applyBorder="1" applyAlignment="1">
      <alignment horizontal="right"/>
    </xf>
    <xf numFmtId="164" fontId="2" fillId="2" borderId="4" xfId="0" applyNumberFormat="1" applyFont="1" applyFill="1" applyBorder="1" applyAlignment="1">
      <alignment horizontal="right"/>
    </xf>
    <xf numFmtId="3" fontId="2" fillId="3" borderId="11" xfId="0" applyNumberFormat="1" applyFont="1" applyFill="1" applyBorder="1" applyAlignment="1">
      <alignment horizontal="right"/>
    </xf>
    <xf numFmtId="3" fontId="2" fillId="3" borderId="4" xfId="0" applyNumberFormat="1" applyFont="1" applyFill="1" applyBorder="1" applyAlignment="1">
      <alignment horizontal="right"/>
    </xf>
    <xf numFmtId="165" fontId="3" fillId="7" borderId="6" xfId="0" applyNumberFormat="1" applyFont="1" applyFill="1" applyBorder="1" applyAlignment="1">
      <alignment horizontal="right"/>
    </xf>
    <xf numFmtId="3" fontId="2" fillId="0" borderId="11" xfId="0" applyNumberFormat="1" applyFont="1" applyBorder="1" applyAlignment="1">
      <alignment horizontal="right"/>
    </xf>
    <xf numFmtId="0" fontId="2" fillId="3" borderId="11" xfId="0" applyFont="1" applyFill="1" applyBorder="1" applyAlignment="1">
      <alignment horizontal="left" wrapText="1"/>
    </xf>
    <xf numFmtId="3" fontId="18" fillId="3" borderId="11" xfId="0" applyNumberFormat="1" applyFont="1" applyFill="1" applyBorder="1" applyAlignment="1">
      <alignment horizontal="right"/>
    </xf>
    <xf numFmtId="3" fontId="2" fillId="3" borderId="10" xfId="0" applyNumberFormat="1" applyFont="1" applyFill="1" applyBorder="1" applyAlignment="1">
      <alignment horizontal="right"/>
    </xf>
    <xf numFmtId="164" fontId="3" fillId="2" borderId="0" xfId="0" applyNumberFormat="1" applyFont="1" applyFill="1" applyAlignment="1">
      <alignment horizontal="right"/>
    </xf>
    <xf numFmtId="3" fontId="2" fillId="2" borderId="11" xfId="0" applyNumberFormat="1" applyFont="1" applyFill="1" applyBorder="1"/>
    <xf numFmtId="3" fontId="11" fillId="2" borderId="11" xfId="0" applyNumberFormat="1" applyFont="1" applyFill="1" applyBorder="1" applyAlignment="1">
      <alignment horizontal="right"/>
    </xf>
    <xf numFmtId="3" fontId="11" fillId="4" borderId="11" xfId="0" applyNumberFormat="1" applyFont="1" applyFill="1" applyBorder="1" applyAlignment="1">
      <alignment horizontal="right"/>
    </xf>
    <xf numFmtId="3" fontId="2" fillId="8" borderId="11" xfId="0" applyNumberFormat="1" applyFont="1" applyFill="1" applyBorder="1" applyAlignment="1">
      <alignment vertical="center"/>
    </xf>
    <xf numFmtId="3" fontId="2" fillId="2" borderId="11" xfId="0" applyNumberFormat="1" applyFont="1" applyFill="1" applyBorder="1" applyAlignment="1">
      <alignment vertical="center"/>
    </xf>
    <xf numFmtId="3" fontId="2" fillId="8" borderId="11" xfId="0" applyNumberFormat="1" applyFont="1" applyFill="1" applyBorder="1" applyAlignment="1">
      <alignment horizontal="right" vertical="center"/>
    </xf>
    <xf numFmtId="165" fontId="2" fillId="20" borderId="6" xfId="0" applyNumberFormat="1" applyFont="1" applyFill="1" applyBorder="1" applyAlignment="1">
      <alignment horizontal="right"/>
    </xf>
    <xf numFmtId="164" fontId="2" fillId="21" borderId="11" xfId="0" applyNumberFormat="1" applyFont="1" applyFill="1" applyBorder="1" applyAlignment="1">
      <alignment horizontal="right"/>
    </xf>
    <xf numFmtId="3" fontId="2" fillId="2" borderId="10" xfId="0" applyNumberFormat="1" applyFont="1" applyFill="1" applyBorder="1" applyAlignment="1">
      <alignment horizontal="right"/>
    </xf>
    <xf numFmtId="164" fontId="2" fillId="2" borderId="10" xfId="0" applyNumberFormat="1" applyFont="1" applyFill="1" applyBorder="1" applyAlignment="1">
      <alignment horizontal="right"/>
    </xf>
    <xf numFmtId="3" fontId="10" fillId="3" borderId="10" xfId="0" applyNumberFormat="1" applyFont="1" applyFill="1" applyBorder="1" applyAlignment="1">
      <alignment horizontal="right"/>
    </xf>
    <xf numFmtId="3" fontId="3" fillId="2" borderId="10" xfId="0" applyNumberFormat="1" applyFont="1" applyFill="1" applyBorder="1" applyAlignment="1">
      <alignment horizontal="right"/>
    </xf>
    <xf numFmtId="164" fontId="3" fillId="7" borderId="6" xfId="0" applyNumberFormat="1" applyFont="1" applyFill="1" applyBorder="1" applyAlignment="1">
      <alignment horizontal="right"/>
    </xf>
    <xf numFmtId="3" fontId="2" fillId="2" borderId="10" xfId="0" applyNumberFormat="1" applyFont="1" applyFill="1" applyBorder="1"/>
    <xf numFmtId="165" fontId="3" fillId="4" borderId="11" xfId="0" applyNumberFormat="1" applyFont="1" applyFill="1" applyBorder="1" applyAlignment="1">
      <alignment horizontal="right"/>
    </xf>
    <xf numFmtId="165" fontId="2" fillId="2" borderId="11" xfId="0" applyNumberFormat="1" applyFont="1" applyFill="1" applyBorder="1" applyAlignment="1">
      <alignment horizontal="right"/>
    </xf>
    <xf numFmtId="3" fontId="2" fillId="8" borderId="20" xfId="0" applyNumberFormat="1" applyFont="1" applyFill="1" applyBorder="1" applyAlignment="1">
      <alignment vertical="center"/>
    </xf>
    <xf numFmtId="3" fontId="2" fillId="2" borderId="20" xfId="0" applyNumberFormat="1" applyFont="1" applyFill="1" applyBorder="1" applyAlignment="1">
      <alignment vertical="center"/>
    </xf>
    <xf numFmtId="165" fontId="2" fillId="21" borderId="6" xfId="0" applyNumberFormat="1" applyFont="1" applyFill="1" applyBorder="1" applyAlignment="1">
      <alignment horizontal="right"/>
    </xf>
    <xf numFmtId="3" fontId="9" fillId="2" borderId="11" xfId="0" applyNumberFormat="1" applyFont="1" applyFill="1" applyBorder="1" applyAlignment="1">
      <alignment vertical="center"/>
    </xf>
    <xf numFmtId="3" fontId="9" fillId="8" borderId="11" xfId="0" applyNumberFormat="1" applyFont="1" applyFill="1" applyBorder="1" applyAlignment="1">
      <alignment horizontal="right" vertical="center"/>
    </xf>
    <xf numFmtId="164" fontId="2" fillId="21" borderId="6" xfId="0" applyNumberFormat="1" applyFont="1" applyFill="1" applyBorder="1" applyAlignment="1">
      <alignment horizontal="right"/>
    </xf>
    <xf numFmtId="0" fontId="3" fillId="2" borderId="0" xfId="0" applyFont="1" applyFill="1" applyAlignment="1">
      <alignment horizontal="center" vertical="center"/>
    </xf>
    <xf numFmtId="3" fontId="3" fillId="14" borderId="10" xfId="0" applyNumberFormat="1" applyFont="1" applyFill="1" applyBorder="1" applyAlignment="1">
      <alignment horizontal="right"/>
    </xf>
    <xf numFmtId="165" fontId="3" fillId="14" borderId="6" xfId="0" applyNumberFormat="1" applyFont="1" applyFill="1" applyBorder="1" applyAlignment="1">
      <alignment horizontal="right"/>
    </xf>
    <xf numFmtId="3" fontId="2" fillId="2" borderId="11" xfId="0" applyNumberFormat="1" applyFont="1" applyFill="1" applyBorder="1" applyAlignment="1">
      <alignment horizontal="right" vertical="center"/>
    </xf>
    <xf numFmtId="165" fontId="9" fillId="8" borderId="11" xfId="0" applyNumberFormat="1" applyFont="1" applyFill="1" applyBorder="1" applyAlignment="1">
      <alignment vertical="center"/>
    </xf>
    <xf numFmtId="3" fontId="3" fillId="2" borderId="11" xfId="0" applyNumberFormat="1" applyFont="1" applyFill="1" applyBorder="1"/>
    <xf numFmtId="165" fontId="3" fillId="4" borderId="11" xfId="0" applyNumberFormat="1" applyFont="1" applyFill="1" applyBorder="1"/>
    <xf numFmtId="164" fontId="2" fillId="7" borderId="11" xfId="0" applyNumberFormat="1" applyFont="1" applyFill="1" applyBorder="1" applyAlignment="1">
      <alignment horizontal="right"/>
    </xf>
    <xf numFmtId="3" fontId="3" fillId="18" borderId="10" xfId="0" applyNumberFormat="1" applyFont="1" applyFill="1" applyBorder="1" applyAlignment="1">
      <alignment horizontal="right"/>
    </xf>
    <xf numFmtId="3" fontId="3" fillId="18" borderId="11" xfId="0" applyNumberFormat="1" applyFont="1" applyFill="1" applyBorder="1" applyAlignment="1">
      <alignment horizontal="right"/>
    </xf>
    <xf numFmtId="165" fontId="3" fillId="18" borderId="10" xfId="0" applyNumberFormat="1" applyFont="1" applyFill="1" applyBorder="1" applyAlignment="1">
      <alignment horizontal="right"/>
    </xf>
    <xf numFmtId="164" fontId="2" fillId="18" borderId="11" xfId="0" applyNumberFormat="1" applyFont="1" applyFill="1" applyBorder="1" applyAlignment="1">
      <alignment horizontal="right"/>
    </xf>
    <xf numFmtId="0" fontId="7" fillId="2" borderId="8" xfId="0" applyFont="1" applyFill="1" applyBorder="1" applyAlignment="1">
      <alignment horizontal="left"/>
    </xf>
    <xf numFmtId="0" fontId="11" fillId="2" borderId="23" xfId="0" applyFont="1" applyFill="1" applyBorder="1" applyAlignment="1">
      <alignment horizontal="left"/>
    </xf>
    <xf numFmtId="4" fontId="7" fillId="2" borderId="23" xfId="0" applyNumberFormat="1" applyFont="1" applyFill="1" applyBorder="1"/>
    <xf numFmtId="3" fontId="3" fillId="2" borderId="5" xfId="0" applyNumberFormat="1" applyFont="1" applyFill="1" applyBorder="1" applyAlignment="1">
      <alignment horizontal="right"/>
    </xf>
    <xf numFmtId="165" fontId="3" fillId="2" borderId="5" xfId="0" applyNumberFormat="1" applyFont="1" applyFill="1" applyBorder="1" applyAlignment="1">
      <alignment horizontal="right"/>
    </xf>
    <xf numFmtId="164" fontId="2" fillId="2" borderId="9" xfId="0" applyNumberFormat="1" applyFont="1" applyFill="1" applyBorder="1" applyAlignment="1">
      <alignment horizontal="right"/>
    </xf>
    <xf numFmtId="0" fontId="2" fillId="0" borderId="8" xfId="0" applyFont="1" applyBorder="1" applyAlignment="1">
      <alignment horizontal="left"/>
    </xf>
    <xf numFmtId="0" fontId="2" fillId="3" borderId="23" xfId="0" applyFont="1" applyFill="1" applyBorder="1" applyAlignment="1">
      <alignment horizontal="left"/>
    </xf>
    <xf numFmtId="0" fontId="0" fillId="0" borderId="23" xfId="0" applyBorder="1"/>
    <xf numFmtId="3" fontId="2" fillId="2" borderId="23" xfId="0" applyNumberFormat="1" applyFont="1" applyFill="1" applyBorder="1" applyAlignment="1">
      <alignment horizontal="right"/>
    </xf>
    <xf numFmtId="3" fontId="2" fillId="0" borderId="23" xfId="0" applyNumberFormat="1" applyFont="1" applyBorder="1" applyAlignment="1">
      <alignment horizontal="right"/>
    </xf>
    <xf numFmtId="3" fontId="2" fillId="3" borderId="23" xfId="0" applyNumberFormat="1" applyFont="1" applyFill="1" applyBorder="1" applyAlignment="1">
      <alignment horizontal="right"/>
    </xf>
    <xf numFmtId="3" fontId="2" fillId="3" borderId="9" xfId="0" applyNumberFormat="1" applyFont="1" applyFill="1" applyBorder="1" applyAlignment="1">
      <alignment horizontal="right"/>
    </xf>
    <xf numFmtId="0" fontId="11" fillId="2" borderId="11" xfId="0" applyFont="1" applyFill="1" applyBorder="1" applyAlignment="1">
      <alignment horizontal="left"/>
    </xf>
    <xf numFmtId="0" fontId="16" fillId="21" borderId="11" xfId="2" applyFont="1" applyFill="1" applyBorder="1" applyAlignment="1">
      <alignment wrapText="1"/>
    </xf>
    <xf numFmtId="4" fontId="7" fillId="2" borderId="11" xfId="0" applyNumberFormat="1" applyFont="1" applyFill="1" applyBorder="1"/>
    <xf numFmtId="3" fontId="3" fillId="22" borderId="10" xfId="0" applyNumberFormat="1" applyFont="1" applyFill="1" applyBorder="1" applyAlignment="1">
      <alignment horizontal="right"/>
    </xf>
    <xf numFmtId="165" fontId="3" fillId="2" borderId="10" xfId="0" applyNumberFormat="1" applyFont="1" applyFill="1" applyBorder="1" applyAlignment="1">
      <alignment horizontal="right"/>
    </xf>
    <xf numFmtId="0" fontId="11" fillId="7" borderId="11" xfId="0" applyFont="1" applyFill="1" applyBorder="1" applyAlignment="1">
      <alignment horizontal="left"/>
    </xf>
    <xf numFmtId="0" fontId="6" fillId="2" borderId="11" xfId="0" applyFont="1" applyFill="1" applyBorder="1" applyAlignment="1">
      <alignment horizontal="left"/>
    </xf>
    <xf numFmtId="0" fontId="24" fillId="0" borderId="11" xfId="3" applyFont="1" applyBorder="1" applyAlignment="1">
      <alignment horizontal="left" wrapText="1"/>
    </xf>
    <xf numFmtId="3" fontId="17" fillId="0" borderId="11" xfId="0" applyNumberFormat="1" applyFont="1" applyBorder="1"/>
    <xf numFmtId="0" fontId="24" fillId="7" borderId="11" xfId="3" applyFont="1" applyFill="1" applyBorder="1" applyAlignment="1">
      <alignment horizontal="left" wrapText="1"/>
    </xf>
    <xf numFmtId="3" fontId="25" fillId="0" borderId="11" xfId="0" applyNumberFormat="1" applyFont="1" applyBorder="1"/>
    <xf numFmtId="0" fontId="6" fillId="2" borderId="8" xfId="0" applyFont="1" applyFill="1" applyBorder="1" applyAlignment="1">
      <alignment horizontal="left"/>
    </xf>
    <xf numFmtId="0" fontId="25" fillId="21" borderId="11" xfId="0" applyFont="1" applyFill="1" applyBorder="1" applyAlignment="1">
      <alignment horizontal="center" wrapText="1"/>
    </xf>
    <xf numFmtId="0" fontId="26" fillId="0" borderId="11" xfId="2" applyFont="1" applyBorder="1" applyAlignment="1">
      <alignment wrapText="1"/>
    </xf>
    <xf numFmtId="0" fontId="21" fillId="22" borderId="0" xfId="0" applyFont="1" applyFill="1"/>
    <xf numFmtId="3" fontId="21" fillId="22" borderId="10" xfId="0" applyNumberFormat="1" applyFont="1" applyFill="1" applyBorder="1" applyAlignment="1">
      <alignment horizontal="right"/>
    </xf>
    <xf numFmtId="0" fontId="27" fillId="2" borderId="11" xfId="0" applyFont="1" applyFill="1" applyBorder="1" applyAlignment="1">
      <alignment horizontal="left" wrapText="1"/>
    </xf>
    <xf numFmtId="0" fontId="17" fillId="2" borderId="11" xfId="0" applyFont="1" applyFill="1" applyBorder="1" applyAlignment="1">
      <alignment horizontal="center" wrapText="1"/>
    </xf>
    <xf numFmtId="3" fontId="25" fillId="22" borderId="11" xfId="0" applyNumberFormat="1" applyFont="1" applyFill="1" applyBorder="1"/>
    <xf numFmtId="0" fontId="28" fillId="0" borderId="11" xfId="2" applyFont="1" applyBorder="1" applyAlignment="1">
      <alignment horizontal="left" wrapText="1"/>
    </xf>
    <xf numFmtId="0" fontId="29" fillId="0" borderId="11" xfId="2" applyFont="1" applyBorder="1" applyAlignment="1">
      <alignment wrapText="1"/>
    </xf>
    <xf numFmtId="0" fontId="30" fillId="2" borderId="11" xfId="0" applyFont="1" applyFill="1" applyBorder="1" applyAlignment="1">
      <alignment horizontal="left" wrapText="1"/>
    </xf>
    <xf numFmtId="0" fontId="26" fillId="0" borderId="11" xfId="2" applyFont="1" applyBorder="1" applyAlignment="1">
      <alignment horizontal="left" wrapText="1"/>
    </xf>
    <xf numFmtId="0" fontId="31" fillId="0" borderId="11" xfId="2" applyFont="1" applyBorder="1" applyAlignment="1">
      <alignment wrapText="1"/>
    </xf>
    <xf numFmtId="0" fontId="25" fillId="21" borderId="11" xfId="0" applyFont="1" applyFill="1" applyBorder="1" applyAlignment="1">
      <alignment wrapText="1"/>
    </xf>
    <xf numFmtId="0" fontId="25" fillId="2" borderId="11" xfId="0" applyFont="1" applyFill="1" applyBorder="1" applyAlignment="1">
      <alignment horizontal="left"/>
    </xf>
    <xf numFmtId="0" fontId="25" fillId="2" borderId="11" xfId="0" applyFont="1" applyFill="1" applyBorder="1" applyAlignment="1">
      <alignment wrapText="1"/>
    </xf>
    <xf numFmtId="3" fontId="25" fillId="2" borderId="11" xfId="0" applyNumberFormat="1" applyFont="1" applyFill="1" applyBorder="1"/>
    <xf numFmtId="3" fontId="25" fillId="23" borderId="11" xfId="0" applyNumberFormat="1" applyFont="1" applyFill="1" applyBorder="1"/>
    <xf numFmtId="0" fontId="25" fillId="0" borderId="11" xfId="0" applyFont="1" applyBorder="1" applyAlignment="1">
      <alignment horizontal="center"/>
    </xf>
    <xf numFmtId="0" fontId="25" fillId="0" borderId="11" xfId="0" applyFont="1" applyBorder="1" applyAlignment="1">
      <alignment wrapText="1"/>
    </xf>
    <xf numFmtId="0" fontId="2" fillId="0" borderId="11" xfId="0" applyFont="1" applyBorder="1"/>
    <xf numFmtId="0" fontId="3" fillId="0" borderId="11" xfId="0" applyFont="1" applyBorder="1"/>
    <xf numFmtId="0" fontId="2" fillId="0" borderId="11" xfId="0" quotePrefix="1" applyFont="1" applyBorder="1" applyAlignment="1">
      <alignment horizontal="left"/>
    </xf>
    <xf numFmtId="0" fontId="28" fillId="0" borderId="11" xfId="2" applyFont="1" applyBorder="1" applyAlignment="1">
      <alignment wrapText="1"/>
    </xf>
    <xf numFmtId="0" fontId="28" fillId="0" borderId="8" xfId="2" applyFont="1" applyBorder="1" applyAlignment="1">
      <alignment horizontal="left" wrapText="1"/>
    </xf>
    <xf numFmtId="3" fontId="17" fillId="0" borderId="23" xfId="0" applyNumberFormat="1" applyFont="1" applyBorder="1"/>
    <xf numFmtId="0" fontId="25" fillId="2" borderId="11" xfId="0" applyFont="1" applyFill="1" applyBorder="1" applyAlignment="1">
      <alignment horizontal="center" wrapText="1"/>
    </xf>
    <xf numFmtId="3" fontId="25" fillId="0" borderId="23" xfId="0" applyNumberFormat="1" applyFont="1" applyBorder="1"/>
    <xf numFmtId="0" fontId="32" fillId="0" borderId="8" xfId="2" applyFont="1" applyBorder="1" applyAlignment="1">
      <alignment horizontal="left" wrapText="1"/>
    </xf>
    <xf numFmtId="0" fontId="9" fillId="3" borderId="14" xfId="0" applyFont="1" applyFill="1" applyBorder="1" applyAlignment="1">
      <alignment horizontal="center"/>
    </xf>
    <xf numFmtId="3" fontId="2" fillId="3" borderId="13" xfId="0" applyNumberFormat="1" applyFont="1" applyFill="1" applyBorder="1" applyAlignment="1">
      <alignment horizontal="center"/>
    </xf>
    <xf numFmtId="14" fontId="2" fillId="0" borderId="10" xfId="0" applyNumberFormat="1" applyFont="1" applyBorder="1" applyAlignment="1">
      <alignment horizontal="center" vertical="center" wrapText="1"/>
    </xf>
    <xf numFmtId="3" fontId="3" fillId="3" borderId="6" xfId="0" applyNumberFormat="1" applyFont="1" applyFill="1" applyBorder="1" applyAlignment="1">
      <alignment horizontal="right"/>
    </xf>
    <xf numFmtId="3" fontId="2" fillId="2" borderId="13" xfId="0" applyNumberFormat="1" applyFont="1" applyFill="1" applyBorder="1" applyAlignment="1">
      <alignment horizontal="right"/>
    </xf>
    <xf numFmtId="3" fontId="2" fillId="0" borderId="11" xfId="0" applyNumberFormat="1" applyFont="1" applyBorder="1"/>
    <xf numFmtId="3" fontId="2" fillId="8" borderId="12" xfId="0" applyNumberFormat="1" applyFont="1" applyFill="1" applyBorder="1" applyAlignment="1">
      <alignment vertical="center"/>
    </xf>
    <xf numFmtId="3" fontId="2" fillId="2" borderId="12" xfId="0" applyNumberFormat="1" applyFont="1" applyFill="1" applyBorder="1" applyAlignment="1">
      <alignment vertical="center"/>
    </xf>
    <xf numFmtId="164" fontId="2" fillId="21" borderId="14" xfId="0" applyNumberFormat="1" applyFont="1" applyFill="1" applyBorder="1" applyAlignment="1">
      <alignment horizontal="right"/>
    </xf>
    <xf numFmtId="3" fontId="9" fillId="8" borderId="11" xfId="0" applyNumberFormat="1" applyFont="1" applyFill="1" applyBorder="1" applyAlignment="1">
      <alignment vertical="center"/>
    </xf>
    <xf numFmtId="3" fontId="20" fillId="3" borderId="6" xfId="0" applyNumberFormat="1" applyFont="1" applyFill="1" applyBorder="1" applyAlignment="1">
      <alignment horizontal="right"/>
    </xf>
    <xf numFmtId="3" fontId="2" fillId="3" borderId="10" xfId="0" applyNumberFormat="1" applyFont="1" applyFill="1" applyBorder="1"/>
    <xf numFmtId="3" fontId="2" fillId="3" borderId="11" xfId="0" applyNumberFormat="1" applyFont="1" applyFill="1" applyBorder="1"/>
    <xf numFmtId="0" fontId="2" fillId="0" borderId="10" xfId="0" applyFont="1" applyBorder="1" applyAlignment="1">
      <alignment horizontal="left"/>
    </xf>
    <xf numFmtId="3" fontId="2" fillId="8" borderId="22" xfId="0" applyNumberFormat="1" applyFont="1" applyFill="1" applyBorder="1" applyAlignment="1">
      <alignment vertical="center"/>
    </xf>
    <xf numFmtId="0" fontId="11" fillId="15" borderId="11" xfId="0" applyFont="1" applyFill="1" applyBorder="1" applyAlignment="1">
      <alignment horizontal="left"/>
    </xf>
    <xf numFmtId="4" fontId="7" fillId="15" borderId="11" xfId="0" applyNumberFormat="1" applyFont="1" applyFill="1" applyBorder="1"/>
    <xf numFmtId="3" fontId="3" fillId="15" borderId="10" xfId="0" applyNumberFormat="1" applyFont="1" applyFill="1" applyBorder="1" applyAlignment="1">
      <alignment horizontal="right"/>
    </xf>
    <xf numFmtId="164" fontId="2" fillId="15" borderId="6" xfId="0" applyNumberFormat="1" applyFont="1" applyFill="1" applyBorder="1" applyAlignment="1">
      <alignment horizontal="right"/>
    </xf>
    <xf numFmtId="0" fontId="3" fillId="15" borderId="11" xfId="0" applyFont="1" applyFill="1" applyBorder="1" applyAlignment="1">
      <alignment horizontal="left"/>
    </xf>
    <xf numFmtId="3" fontId="3" fillId="4" borderId="11" xfId="0" applyNumberFormat="1" applyFont="1" applyFill="1" applyBorder="1"/>
    <xf numFmtId="3" fontId="20" fillId="18" borderId="6" xfId="0" applyNumberFormat="1" applyFont="1" applyFill="1" applyBorder="1" applyAlignment="1">
      <alignment horizontal="right"/>
    </xf>
    <xf numFmtId="3" fontId="21" fillId="18" borderId="11" xfId="0" applyNumberFormat="1" applyFont="1" applyFill="1" applyBorder="1" applyAlignment="1">
      <alignment horizontal="right"/>
    </xf>
    <xf numFmtId="164" fontId="2" fillId="18" borderId="9" xfId="0" applyNumberFormat="1" applyFont="1" applyFill="1" applyBorder="1" applyAlignment="1">
      <alignment horizontal="right"/>
    </xf>
    <xf numFmtId="164" fontId="2" fillId="3" borderId="23" xfId="0" applyNumberFormat="1" applyFont="1" applyFill="1" applyBorder="1" applyAlignment="1">
      <alignment horizontal="right"/>
    </xf>
    <xf numFmtId="164" fontId="2" fillId="2" borderId="23" xfId="0" applyNumberFormat="1" applyFont="1" applyFill="1" applyBorder="1" applyAlignment="1">
      <alignment horizontal="right"/>
    </xf>
    <xf numFmtId="4" fontId="9" fillId="2" borderId="11" xfId="0" applyNumberFormat="1" applyFont="1" applyFill="1" applyBorder="1"/>
    <xf numFmtId="3" fontId="10" fillId="3" borderId="10" xfId="0" applyNumberFormat="1" applyFont="1" applyFill="1" applyBorder="1"/>
    <xf numFmtId="3" fontId="3" fillId="26" borderId="11" xfId="0" applyNumberFormat="1" applyFont="1" applyFill="1" applyBorder="1" applyAlignment="1">
      <alignment horizontal="right"/>
    </xf>
    <xf numFmtId="3" fontId="12" fillId="18" borderId="11" xfId="0" applyNumberFormat="1" applyFont="1" applyFill="1" applyBorder="1" applyAlignment="1">
      <alignment horizontal="right"/>
    </xf>
    <xf numFmtId="0" fontId="10" fillId="0" borderId="1" xfId="0" applyFont="1" applyBorder="1" applyAlignment="1">
      <alignment wrapText="1"/>
    </xf>
    <xf numFmtId="0" fontId="9" fillId="3" borderId="3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0" fillId="0" borderId="11" xfId="0" applyBorder="1"/>
    <xf numFmtId="3" fontId="2" fillId="0" borderId="11" xfId="0" applyNumberFormat="1" applyFont="1" applyBorder="1" applyAlignment="1">
      <alignment horizontal="center"/>
    </xf>
    <xf numFmtId="0" fontId="2" fillId="3" borderId="11" xfId="0" applyFont="1" applyFill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 wrapText="1"/>
    </xf>
    <xf numFmtId="3" fontId="2" fillId="2" borderId="11" xfId="0" applyNumberFormat="1" applyFont="1" applyFill="1" applyBorder="1" applyAlignment="1">
      <alignment horizontal="center" vertical="center"/>
    </xf>
    <xf numFmtId="3" fontId="2" fillId="4" borderId="6" xfId="0" applyNumberFormat="1" applyFont="1" applyFill="1" applyBorder="1" applyAlignment="1">
      <alignment horizontal="right"/>
    </xf>
    <xf numFmtId="3" fontId="3" fillId="5" borderId="6" xfId="0" applyNumberFormat="1" applyFont="1" applyFill="1" applyBorder="1" applyAlignment="1">
      <alignment horizontal="right"/>
    </xf>
    <xf numFmtId="3" fontId="3" fillId="3" borderId="11" xfId="0" applyNumberFormat="1" applyFont="1" applyFill="1" applyBorder="1" applyAlignment="1">
      <alignment horizontal="right"/>
    </xf>
    <xf numFmtId="3" fontId="9" fillId="8" borderId="12" xfId="0" applyNumberFormat="1" applyFont="1" applyFill="1" applyBorder="1" applyAlignment="1">
      <alignment vertical="center"/>
    </xf>
    <xf numFmtId="3" fontId="20" fillId="3" borderId="11" xfId="0" applyNumberFormat="1" applyFont="1" applyFill="1" applyBorder="1" applyAlignment="1">
      <alignment horizontal="right"/>
    </xf>
    <xf numFmtId="164" fontId="3" fillId="5" borderId="11" xfId="0" applyNumberFormat="1" applyFont="1" applyFill="1" applyBorder="1" applyAlignment="1">
      <alignment horizontal="right"/>
    </xf>
    <xf numFmtId="0" fontId="3" fillId="2" borderId="0" xfId="0" applyFont="1" applyFill="1"/>
    <xf numFmtId="3" fontId="3" fillId="2" borderId="0" xfId="0" applyNumberFormat="1" applyFont="1" applyFill="1"/>
    <xf numFmtId="3" fontId="9" fillId="8" borderId="20" xfId="0" applyNumberFormat="1" applyFont="1" applyFill="1" applyBorder="1" applyAlignment="1">
      <alignment vertical="center"/>
    </xf>
    <xf numFmtId="3" fontId="3" fillId="17" borderId="11" xfId="0" applyNumberFormat="1" applyFont="1" applyFill="1" applyBorder="1" applyAlignment="1">
      <alignment horizontal="right"/>
    </xf>
    <xf numFmtId="3" fontId="2" fillId="28" borderId="6" xfId="0" applyNumberFormat="1" applyFont="1" applyFill="1" applyBorder="1" applyAlignment="1">
      <alignment horizontal="right"/>
    </xf>
    <xf numFmtId="0" fontId="3" fillId="5" borderId="11" xfId="0" applyFont="1" applyFill="1" applyBorder="1" applyAlignment="1">
      <alignment horizontal="left"/>
    </xf>
    <xf numFmtId="4" fontId="12" fillId="5" borderId="11" xfId="0" applyNumberFormat="1" applyFont="1" applyFill="1" applyBorder="1"/>
    <xf numFmtId="3" fontId="3" fillId="28" borderId="11" xfId="0" applyNumberFormat="1" applyFont="1" applyFill="1" applyBorder="1" applyAlignment="1">
      <alignment horizontal="right"/>
    </xf>
    <xf numFmtId="164" fontId="2" fillId="21" borderId="12" xfId="0" applyNumberFormat="1" applyFont="1" applyFill="1" applyBorder="1" applyAlignment="1">
      <alignment horizontal="right"/>
    </xf>
    <xf numFmtId="3" fontId="3" fillId="14" borderId="11" xfId="0" applyNumberFormat="1" applyFont="1" applyFill="1" applyBorder="1" applyAlignment="1">
      <alignment horizontal="right"/>
    </xf>
    <xf numFmtId="3" fontId="3" fillId="14" borderId="10" xfId="0" applyNumberFormat="1" applyFont="1" applyFill="1" applyBorder="1"/>
    <xf numFmtId="3" fontId="2" fillId="0" borderId="13" xfId="0" applyNumberFormat="1" applyFont="1" applyBorder="1" applyAlignment="1">
      <alignment horizontal="center" vertical="top"/>
    </xf>
    <xf numFmtId="3" fontId="3" fillId="26" borderId="10" xfId="0" applyNumberFormat="1" applyFont="1" applyFill="1" applyBorder="1" applyAlignment="1">
      <alignment horizontal="right"/>
    </xf>
    <xf numFmtId="3" fontId="2" fillId="0" borderId="10" xfId="0" applyNumberFormat="1" applyFont="1" applyBorder="1" applyAlignment="1">
      <alignment horizontal="right"/>
    </xf>
    <xf numFmtId="3" fontId="2" fillId="0" borderId="0" xfId="0" applyNumberFormat="1" applyFont="1" applyAlignment="1">
      <alignment horizontal="left"/>
    </xf>
    <xf numFmtId="0" fontId="35" fillId="0" borderId="0" xfId="0" applyFont="1" applyAlignment="1">
      <alignment horizontal="center" vertical="center" wrapText="1"/>
    </xf>
    <xf numFmtId="0" fontId="35" fillId="0" borderId="0" xfId="0" applyFont="1" applyAlignment="1">
      <alignment horizontal="left" wrapText="1"/>
    </xf>
    <xf numFmtId="0" fontId="37" fillId="0" borderId="0" xfId="0" applyFont="1" applyAlignment="1">
      <alignment wrapText="1"/>
    </xf>
    <xf numFmtId="0" fontId="35" fillId="0" borderId="5" xfId="0" applyFont="1" applyBorder="1" applyAlignment="1">
      <alignment horizontal="center" vertical="center" wrapText="1"/>
    </xf>
    <xf numFmtId="0" fontId="33" fillId="0" borderId="5" xfId="0" applyFont="1" applyBorder="1" applyAlignment="1">
      <alignment horizontal="center" vertical="center"/>
    </xf>
    <xf numFmtId="0" fontId="38" fillId="0" borderId="8" xfId="0" quotePrefix="1" applyFont="1" applyBorder="1" applyAlignment="1">
      <alignment horizontal="left" wrapText="1"/>
    </xf>
    <xf numFmtId="0" fontId="38" fillId="0" borderId="23" xfId="0" quotePrefix="1" applyFont="1" applyBorder="1" applyAlignment="1">
      <alignment horizontal="left" wrapText="1"/>
    </xf>
    <xf numFmtId="0" fontId="38" fillId="0" borderId="23" xfId="0" quotePrefix="1" applyFont="1" applyBorder="1" applyAlignment="1">
      <alignment horizontal="center" wrapText="1"/>
    </xf>
    <xf numFmtId="0" fontId="38" fillId="0" borderId="23" xfId="0" quotePrefix="1" applyFont="1" applyBorder="1" applyAlignment="1">
      <alignment horizontal="left"/>
    </xf>
    <xf numFmtId="0" fontId="38" fillId="0" borderId="11" xfId="0" quotePrefix="1" applyFont="1" applyBorder="1" applyAlignment="1">
      <alignment horizontal="center" wrapText="1"/>
    </xf>
    <xf numFmtId="0" fontId="38" fillId="2" borderId="11" xfId="0" applyFont="1" applyFill="1" applyBorder="1" applyAlignment="1">
      <alignment horizontal="center" vertical="center" wrapText="1"/>
    </xf>
    <xf numFmtId="0" fontId="38" fillId="5" borderId="11" xfId="0" applyFont="1" applyFill="1" applyBorder="1" applyAlignment="1">
      <alignment horizontal="center" vertical="center" wrapText="1"/>
    </xf>
    <xf numFmtId="0" fontId="9" fillId="29" borderId="23" xfId="0" applyFont="1" applyFill="1" applyBorder="1" applyAlignment="1">
      <alignment vertical="center"/>
    </xf>
    <xf numFmtId="3" fontId="12" fillId="29" borderId="11" xfId="0" applyNumberFormat="1" applyFont="1" applyFill="1" applyBorder="1" applyAlignment="1">
      <alignment vertical="center"/>
    </xf>
    <xf numFmtId="3" fontId="38" fillId="29" borderId="11" xfId="0" applyNumberFormat="1" applyFont="1" applyFill="1" applyBorder="1" applyAlignment="1">
      <alignment horizontal="right"/>
    </xf>
    <xf numFmtId="0" fontId="9" fillId="0" borderId="11" xfId="0" applyFont="1" applyBorder="1" applyAlignment="1">
      <alignment vertical="center"/>
    </xf>
    <xf numFmtId="3" fontId="23" fillId="0" borderId="11" xfId="0" applyNumberFormat="1" applyFont="1" applyBorder="1" applyAlignment="1">
      <alignment horizontal="right"/>
    </xf>
    <xf numFmtId="0" fontId="12" fillId="29" borderId="8" xfId="0" applyFont="1" applyFill="1" applyBorder="1" applyAlignment="1">
      <alignment horizontal="left" vertical="center"/>
    </xf>
    <xf numFmtId="3" fontId="9" fillId="0" borderId="11" xfId="0" applyNumberFormat="1" applyFont="1" applyBorder="1" applyAlignment="1">
      <alignment vertical="center" wrapText="1"/>
    </xf>
    <xf numFmtId="4" fontId="9" fillId="0" borderId="11" xfId="0" applyNumberFormat="1" applyFont="1" applyBorder="1" applyAlignment="1">
      <alignment vertical="center"/>
    </xf>
    <xf numFmtId="3" fontId="12" fillId="29" borderId="11" xfId="0" applyNumberFormat="1" applyFont="1" applyFill="1" applyBorder="1" applyAlignment="1">
      <alignment vertical="center" wrapText="1"/>
    </xf>
    <xf numFmtId="0" fontId="37" fillId="0" borderId="0" xfId="0" applyFont="1" applyAlignment="1">
      <alignment horizontal="center" vertical="center" wrapText="1"/>
    </xf>
    <xf numFmtId="0" fontId="38" fillId="0" borderId="11" xfId="0" quotePrefix="1" applyFont="1" applyBorder="1" applyAlignment="1">
      <alignment horizontal="left"/>
    </xf>
    <xf numFmtId="0" fontId="12" fillId="0" borderId="11" xfId="0" applyFont="1" applyBorder="1" applyAlignment="1">
      <alignment horizontal="left" vertical="center" wrapText="1"/>
    </xf>
    <xf numFmtId="3" fontId="38" fillId="0" borderId="11" xfId="0" applyNumberFormat="1" applyFont="1" applyBorder="1" applyAlignment="1">
      <alignment horizontal="right"/>
    </xf>
    <xf numFmtId="0" fontId="9" fillId="0" borderId="11" xfId="0" applyFont="1" applyBorder="1" applyAlignment="1">
      <alignment vertical="center" wrapText="1"/>
    </xf>
    <xf numFmtId="0" fontId="9" fillId="29" borderId="11" xfId="0" applyFont="1" applyFill="1" applyBorder="1" applyAlignment="1">
      <alignment vertical="center" wrapText="1"/>
    </xf>
    <xf numFmtId="0" fontId="35" fillId="0" borderId="0" xfId="0" quotePrefix="1" applyFont="1" applyAlignment="1">
      <alignment horizontal="center" vertical="center" wrapText="1"/>
    </xf>
    <xf numFmtId="0" fontId="38" fillId="5" borderId="23" xfId="0" applyFont="1" applyFill="1" applyBorder="1" applyAlignment="1">
      <alignment horizontal="left" vertical="center" wrapText="1"/>
    </xf>
    <xf numFmtId="3" fontId="38" fillId="5" borderId="8" xfId="0" quotePrefix="1" applyNumberFormat="1" applyFont="1" applyFill="1" applyBorder="1" applyAlignment="1">
      <alignment horizontal="right"/>
    </xf>
    <xf numFmtId="3" fontId="39" fillId="29" borderId="23" xfId="0" applyNumberFormat="1" applyFont="1" applyFill="1" applyBorder="1" applyAlignment="1">
      <alignment horizontal="center" vertical="center" wrapText="1"/>
    </xf>
    <xf numFmtId="3" fontId="38" fillId="29" borderId="8" xfId="0" quotePrefix="1" applyNumberFormat="1" applyFont="1" applyFill="1" applyBorder="1" applyAlignment="1">
      <alignment horizontal="right"/>
    </xf>
    <xf numFmtId="3" fontId="12" fillId="0" borderId="23" xfId="0" applyNumberFormat="1" applyFont="1" applyBorder="1" applyAlignment="1">
      <alignment vertical="center" wrapText="1"/>
    </xf>
    <xf numFmtId="3" fontId="2" fillId="3" borderId="12" xfId="0" applyNumberFormat="1" applyFont="1" applyFill="1" applyBorder="1" applyAlignment="1">
      <alignment horizontal="center" vertical="center" wrapText="1"/>
    </xf>
    <xf numFmtId="3" fontId="2" fillId="3" borderId="10" xfId="0" applyNumberFormat="1" applyFont="1" applyFill="1" applyBorder="1" applyAlignment="1">
      <alignment horizontal="center" vertical="center" wrapText="1"/>
    </xf>
    <xf numFmtId="3" fontId="2" fillId="2" borderId="0" xfId="0" applyNumberFormat="1" applyFont="1" applyFill="1" applyAlignment="1">
      <alignment horizontal="center"/>
    </xf>
    <xf numFmtId="0" fontId="7" fillId="0" borderId="0" xfId="0" applyFont="1" applyAlignment="1">
      <alignment horizontal="center"/>
    </xf>
    <xf numFmtId="3" fontId="2" fillId="2" borderId="13" xfId="0" applyNumberFormat="1" applyFont="1" applyFill="1" applyBorder="1" applyAlignment="1">
      <alignment horizontal="center" vertical="center"/>
    </xf>
    <xf numFmtId="3" fontId="2" fillId="2" borderId="10" xfId="0" applyNumberFormat="1" applyFont="1" applyFill="1" applyBorder="1" applyAlignment="1">
      <alignment horizontal="center" vertical="center"/>
    </xf>
    <xf numFmtId="3" fontId="2" fillId="2" borderId="12" xfId="0" applyNumberFormat="1" applyFont="1" applyFill="1" applyBorder="1" applyAlignment="1">
      <alignment horizontal="center" vertical="center" wrapText="1"/>
    </xf>
    <xf numFmtId="3" fontId="2" fillId="2" borderId="10" xfId="0" applyNumberFormat="1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 wrapText="1"/>
    </xf>
    <xf numFmtId="0" fontId="10" fillId="0" borderId="10" xfId="0" applyFont="1" applyBorder="1" applyAlignment="1">
      <alignment horizont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3" fontId="2" fillId="2" borderId="13" xfId="0" applyNumberFormat="1" applyFont="1" applyFill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/>
    </xf>
    <xf numFmtId="0" fontId="0" fillId="0" borderId="2" xfId="0" applyBorder="1"/>
    <xf numFmtId="0" fontId="0" fillId="0" borderId="3" xfId="0" applyBorder="1"/>
    <xf numFmtId="0" fontId="0" fillId="0" borderId="0" xfId="0"/>
    <xf numFmtId="0" fontId="0" fillId="0" borderId="5" xfId="0" applyBorder="1"/>
    <xf numFmtId="0" fontId="0" fillId="0" borderId="6" xfId="0" applyBorder="1"/>
    <xf numFmtId="0" fontId="9" fillId="0" borderId="2" xfId="0" applyFont="1" applyBorder="1" applyAlignment="1">
      <alignment horizontal="center" wrapText="1"/>
    </xf>
    <xf numFmtId="0" fontId="9" fillId="0" borderId="5" xfId="0" applyFont="1" applyBorder="1" applyAlignment="1">
      <alignment horizontal="center" wrapText="1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0" fillId="0" borderId="13" xfId="0" applyFont="1" applyBorder="1" applyAlignment="1">
      <alignment horizontal="center" wrapText="1"/>
    </xf>
    <xf numFmtId="0" fontId="3" fillId="24" borderId="8" xfId="0" applyFont="1" applyFill="1" applyBorder="1" applyAlignment="1">
      <alignment horizontal="center" vertical="center"/>
    </xf>
    <xf numFmtId="0" fontId="3" fillId="24" borderId="23" xfId="0" applyFont="1" applyFill="1" applyBorder="1" applyAlignment="1">
      <alignment horizontal="center" vertical="center"/>
    </xf>
    <xf numFmtId="0" fontId="3" fillId="24" borderId="9" xfId="0" applyFont="1" applyFill="1" applyBorder="1" applyAlignment="1">
      <alignment horizontal="center" vertical="center"/>
    </xf>
    <xf numFmtId="0" fontId="3" fillId="25" borderId="8" xfId="0" applyFont="1" applyFill="1" applyBorder="1" applyAlignment="1">
      <alignment horizontal="center" vertical="center"/>
    </xf>
    <xf numFmtId="0" fontId="3" fillId="25" borderId="23" xfId="0" applyFont="1" applyFill="1" applyBorder="1" applyAlignment="1">
      <alignment horizontal="center" vertical="center"/>
    </xf>
    <xf numFmtId="0" fontId="3" fillId="25" borderId="9" xfId="0" applyFont="1" applyFill="1" applyBorder="1" applyAlignment="1">
      <alignment horizontal="center" vertical="center"/>
    </xf>
    <xf numFmtId="3" fontId="3" fillId="2" borderId="23" xfId="0" applyNumberFormat="1" applyFont="1" applyFill="1" applyBorder="1" applyAlignment="1">
      <alignment horizontal="center"/>
    </xf>
    <xf numFmtId="0" fontId="3" fillId="27" borderId="8" xfId="0" applyFont="1" applyFill="1" applyBorder="1" applyAlignment="1">
      <alignment horizontal="center" vertical="center"/>
    </xf>
    <xf numFmtId="0" fontId="3" fillId="27" borderId="23" xfId="0" applyFont="1" applyFill="1" applyBorder="1" applyAlignment="1">
      <alignment horizontal="center" vertical="center"/>
    </xf>
    <xf numFmtId="0" fontId="3" fillId="27" borderId="9" xfId="0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 wrapText="1"/>
    </xf>
    <xf numFmtId="3" fontId="2" fillId="3" borderId="11" xfId="0" applyNumberFormat="1" applyFont="1" applyFill="1" applyBorder="1" applyAlignment="1">
      <alignment horizontal="center" vertical="center" wrapText="1"/>
    </xf>
    <xf numFmtId="0" fontId="3" fillId="10" borderId="8" xfId="0" applyFont="1" applyFill="1" applyBorder="1" applyAlignment="1">
      <alignment horizontal="center" vertical="center"/>
    </xf>
    <xf numFmtId="0" fontId="3" fillId="10" borderId="23" xfId="0" applyFont="1" applyFill="1" applyBorder="1" applyAlignment="1">
      <alignment horizontal="center" vertical="center"/>
    </xf>
    <xf numFmtId="0" fontId="3" fillId="10" borderId="9" xfId="0" applyFont="1" applyFill="1" applyBorder="1" applyAlignment="1">
      <alignment horizontal="center" vertical="center"/>
    </xf>
    <xf numFmtId="0" fontId="12" fillId="0" borderId="8" xfId="0" quotePrefix="1" applyFont="1" applyBorder="1" applyAlignment="1">
      <alignment horizontal="left" vertical="center" wrapText="1"/>
    </xf>
    <xf numFmtId="0" fontId="9" fillId="0" borderId="23" xfId="0" applyFont="1" applyBorder="1" applyAlignment="1">
      <alignment vertical="center" wrapText="1"/>
    </xf>
    <xf numFmtId="0" fontId="0" fillId="0" borderId="0" xfId="0" applyAlignment="1">
      <alignment horizontal="left" wrapText="1"/>
    </xf>
    <xf numFmtId="0" fontId="34" fillId="0" borderId="0" xfId="0" applyFont="1" applyAlignment="1">
      <alignment horizontal="center" vertical="center" wrapText="1"/>
    </xf>
    <xf numFmtId="0" fontId="38" fillId="5" borderId="8" xfId="0" applyFont="1" applyFill="1" applyBorder="1" applyAlignment="1">
      <alignment horizontal="left" vertical="center" wrapText="1"/>
    </xf>
    <xf numFmtId="0" fontId="38" fillId="5" borderId="23" xfId="0" applyFont="1" applyFill="1" applyBorder="1" applyAlignment="1">
      <alignment horizontal="left" vertical="center" wrapText="1"/>
    </xf>
    <xf numFmtId="0" fontId="38" fillId="5" borderId="9" xfId="0" applyFont="1" applyFill="1" applyBorder="1" applyAlignment="1">
      <alignment horizontal="left" vertical="center" wrapText="1"/>
    </xf>
    <xf numFmtId="0" fontId="38" fillId="29" borderId="8" xfId="0" applyFont="1" applyFill="1" applyBorder="1" applyAlignment="1">
      <alignment horizontal="left" vertical="center" wrapText="1"/>
    </xf>
    <xf numFmtId="0" fontId="38" fillId="29" borderId="23" xfId="0" applyFont="1" applyFill="1" applyBorder="1" applyAlignment="1">
      <alignment horizontal="left" vertical="center" wrapText="1"/>
    </xf>
    <xf numFmtId="0" fontId="38" fillId="29" borderId="9" xfId="0" applyFont="1" applyFill="1" applyBorder="1" applyAlignment="1">
      <alignment horizontal="left" vertical="center" wrapText="1"/>
    </xf>
    <xf numFmtId="0" fontId="12" fillId="0" borderId="8" xfId="0" quotePrefix="1" applyFont="1" applyBorder="1" applyAlignment="1">
      <alignment horizontal="left" vertical="center"/>
    </xf>
    <xf numFmtId="0" fontId="9" fillId="0" borderId="23" xfId="0" applyFont="1" applyBorder="1" applyAlignment="1">
      <alignment vertical="center"/>
    </xf>
    <xf numFmtId="0" fontId="12" fillId="29" borderId="8" xfId="0" quotePrefix="1" applyFont="1" applyFill="1" applyBorder="1" applyAlignment="1">
      <alignment horizontal="left" vertical="center" wrapText="1"/>
    </xf>
    <xf numFmtId="0" fontId="9" fillId="29" borderId="23" xfId="0" applyFont="1" applyFill="1" applyBorder="1" applyAlignment="1">
      <alignment vertical="center" wrapText="1"/>
    </xf>
    <xf numFmtId="0" fontId="12" fillId="0" borderId="8" xfId="0" applyFont="1" applyBorder="1" applyAlignment="1">
      <alignment horizontal="left" vertical="center" wrapText="1"/>
    </xf>
    <xf numFmtId="0" fontId="12" fillId="0" borderId="23" xfId="0" applyFont="1" applyBorder="1" applyAlignment="1">
      <alignment horizontal="left" vertical="center" wrapText="1"/>
    </xf>
    <xf numFmtId="0" fontId="36" fillId="0" borderId="0" xfId="0" applyFont="1" applyAlignment="1">
      <alignment wrapText="1"/>
    </xf>
    <xf numFmtId="0" fontId="12" fillId="29" borderId="8" xfId="0" applyFont="1" applyFill="1" applyBorder="1" applyAlignment="1">
      <alignment horizontal="left" vertical="center" wrapText="1"/>
    </xf>
    <xf numFmtId="0" fontId="9" fillId="29" borderId="23" xfId="0" applyFont="1" applyFill="1" applyBorder="1" applyAlignment="1">
      <alignment vertical="center"/>
    </xf>
  </cellXfs>
  <cellStyles count="4">
    <cellStyle name="Normalno" xfId="0" builtinId="0"/>
    <cellStyle name="Normalno 2" xfId="2" xr:uid="{60ABCC5C-F595-4C6A-8065-7F54A6D531AA}"/>
    <cellStyle name="Normalno 3" xfId="1" xr:uid="{12A4E6FA-8F18-4044-84FE-6A44F9B239B0}"/>
    <cellStyle name="Obično_List5" xfId="3" xr:uid="{84DE3091-6F4A-417F-83D4-058B034927D0}"/>
  </cellStyles>
  <dxfs count="226"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161144-FE3B-4CE5-AF1E-FBEC0CFEB6B2}">
  <dimension ref="A1:H29"/>
  <sheetViews>
    <sheetView workbookViewId="0">
      <selection activeCell="F11" sqref="F11"/>
    </sheetView>
  </sheetViews>
  <sheetFormatPr defaultRowHeight="12.75" x14ac:dyDescent="0.2"/>
  <cols>
    <col min="6" max="6" width="22" customWidth="1"/>
    <col min="7" max="7" width="25.140625" customWidth="1"/>
    <col min="8" max="8" width="28.42578125" customWidth="1"/>
  </cols>
  <sheetData>
    <row r="1" spans="1:8" ht="49.5" customHeight="1" x14ac:dyDescent="0.2">
      <c r="A1" s="559" t="s">
        <v>281</v>
      </c>
      <c r="B1" s="559"/>
      <c r="C1" s="559"/>
      <c r="D1" s="559"/>
      <c r="E1" s="559"/>
    </row>
    <row r="2" spans="1:8" ht="15.75" x14ac:dyDescent="0.2">
      <c r="A2" s="560" t="s">
        <v>262</v>
      </c>
      <c r="B2" s="560"/>
      <c r="C2" s="560"/>
      <c r="D2" s="560"/>
      <c r="E2" s="560"/>
      <c r="F2" s="560"/>
      <c r="G2" s="560"/>
      <c r="H2" s="560"/>
    </row>
    <row r="3" spans="1:8" ht="18" x14ac:dyDescent="0.2">
      <c r="A3" s="482"/>
      <c r="B3" s="482"/>
      <c r="C3" s="482"/>
      <c r="D3" s="482"/>
      <c r="E3" s="482"/>
      <c r="F3" s="482"/>
      <c r="G3" s="482"/>
      <c r="H3" s="482"/>
    </row>
    <row r="4" spans="1:8" ht="15.75" x14ac:dyDescent="0.25">
      <c r="A4" s="560" t="s">
        <v>263</v>
      </c>
      <c r="B4" s="573"/>
      <c r="C4" s="573"/>
      <c r="D4" s="573"/>
      <c r="E4" s="573"/>
      <c r="F4" s="573"/>
      <c r="G4" s="573"/>
      <c r="H4" s="573"/>
    </row>
    <row r="5" spans="1:8" ht="18" x14ac:dyDescent="0.25">
      <c r="A5" s="483"/>
      <c r="B5" s="484"/>
      <c r="C5" s="484"/>
      <c r="D5" s="484"/>
      <c r="E5" s="485"/>
      <c r="F5" s="485"/>
      <c r="G5" s="486"/>
      <c r="H5" s="486"/>
    </row>
    <row r="6" spans="1:8" ht="38.25" x14ac:dyDescent="0.2">
      <c r="A6" s="487"/>
      <c r="B6" s="488"/>
      <c r="C6" s="488"/>
      <c r="D6" s="489"/>
      <c r="E6" s="490"/>
      <c r="F6" s="491" t="s">
        <v>264</v>
      </c>
      <c r="G6" s="492" t="s">
        <v>265</v>
      </c>
      <c r="H6" s="493" t="s">
        <v>266</v>
      </c>
    </row>
    <row r="7" spans="1:8" x14ac:dyDescent="0.2">
      <c r="A7" s="574" t="s">
        <v>267</v>
      </c>
      <c r="B7" s="570"/>
      <c r="C7" s="570"/>
      <c r="D7" s="570"/>
      <c r="E7" s="575"/>
      <c r="F7" s="495">
        <v>10463918</v>
      </c>
      <c r="G7" s="496">
        <v>11202782</v>
      </c>
      <c r="H7" s="496">
        <f>H8+H9</f>
        <v>10806276.33</v>
      </c>
    </row>
    <row r="8" spans="1:8" x14ac:dyDescent="0.2">
      <c r="A8" s="571" t="s">
        <v>37</v>
      </c>
      <c r="B8" s="558"/>
      <c r="C8" s="558"/>
      <c r="D8" s="558"/>
      <c r="E8" s="568"/>
      <c r="F8" s="497">
        <v>10463278</v>
      </c>
      <c r="G8" s="498">
        <v>11202112</v>
      </c>
      <c r="H8" s="498">
        <v>10805635.83</v>
      </c>
    </row>
    <row r="9" spans="1:8" x14ac:dyDescent="0.2">
      <c r="A9" s="567" t="s">
        <v>268</v>
      </c>
      <c r="B9" s="568"/>
      <c r="C9" s="568"/>
      <c r="D9" s="568"/>
      <c r="E9" s="568"/>
      <c r="F9" s="497">
        <v>640.5</v>
      </c>
      <c r="G9" s="498">
        <v>640.5</v>
      </c>
      <c r="H9" s="498">
        <v>640.5</v>
      </c>
    </row>
    <row r="10" spans="1:8" x14ac:dyDescent="0.2">
      <c r="A10" s="499" t="s">
        <v>269</v>
      </c>
      <c r="B10" s="494"/>
      <c r="C10" s="494"/>
      <c r="D10" s="494"/>
      <c r="E10" s="494"/>
      <c r="F10" s="495">
        <v>10262359</v>
      </c>
      <c r="G10" s="496">
        <f>G11+G12</f>
        <v>11236242</v>
      </c>
      <c r="H10" s="496">
        <f>H11+H12</f>
        <v>10765867.020000001</v>
      </c>
    </row>
    <row r="11" spans="1:8" x14ac:dyDescent="0.2">
      <c r="A11" s="557" t="s">
        <v>270</v>
      </c>
      <c r="B11" s="558"/>
      <c r="C11" s="558"/>
      <c r="D11" s="558"/>
      <c r="E11" s="558"/>
      <c r="F11" s="500">
        <v>10013034</v>
      </c>
      <c r="G11" s="498">
        <v>10482792</v>
      </c>
      <c r="H11" s="498">
        <v>10195188.890000001</v>
      </c>
    </row>
    <row r="12" spans="1:8" x14ac:dyDescent="0.2">
      <c r="A12" s="567" t="s">
        <v>271</v>
      </c>
      <c r="B12" s="568"/>
      <c r="C12" s="568"/>
      <c r="D12" s="568"/>
      <c r="E12" s="568"/>
      <c r="F12" s="501">
        <v>249324.79999999999</v>
      </c>
      <c r="G12" s="498">
        <v>753450</v>
      </c>
      <c r="H12" s="498">
        <v>570678.13</v>
      </c>
    </row>
    <row r="13" spans="1:8" x14ac:dyDescent="0.2">
      <c r="A13" s="569" t="s">
        <v>272</v>
      </c>
      <c r="B13" s="570"/>
      <c r="C13" s="570"/>
      <c r="D13" s="570"/>
      <c r="E13" s="570"/>
      <c r="F13" s="502">
        <v>201559</v>
      </c>
      <c r="G13" s="496">
        <v>0</v>
      </c>
      <c r="H13" s="496">
        <f>H7-H10</f>
        <v>40409.309999998659</v>
      </c>
    </row>
    <row r="14" spans="1:8" ht="18" x14ac:dyDescent="0.2">
      <c r="A14" s="482"/>
      <c r="B14" s="503"/>
      <c r="C14" s="503"/>
      <c r="D14" s="503"/>
      <c r="E14" s="503"/>
      <c r="F14" s="503"/>
      <c r="G14" s="503"/>
      <c r="H14" s="503"/>
    </row>
    <row r="15" spans="1:8" ht="15.75" x14ac:dyDescent="0.2">
      <c r="A15" s="560" t="s">
        <v>273</v>
      </c>
      <c r="B15" s="560"/>
      <c r="C15" s="560"/>
      <c r="D15" s="560"/>
      <c r="E15" s="560"/>
      <c r="F15" s="560"/>
      <c r="G15" s="560"/>
      <c r="H15" s="560"/>
    </row>
    <row r="16" spans="1:8" ht="9.75" customHeight="1" x14ac:dyDescent="0.2">
      <c r="A16" s="482"/>
      <c r="B16" s="503"/>
      <c r="C16" s="503"/>
      <c r="D16" s="503"/>
      <c r="E16" s="503"/>
      <c r="F16" s="503"/>
      <c r="G16" s="503"/>
      <c r="H16" s="503"/>
    </row>
    <row r="17" spans="1:8" x14ac:dyDescent="0.2">
      <c r="A17" s="487"/>
      <c r="B17" s="488"/>
      <c r="C17" s="488"/>
      <c r="D17" s="489"/>
      <c r="E17" s="490"/>
      <c r="F17" s="504"/>
      <c r="G17" s="492" t="s">
        <v>265</v>
      </c>
      <c r="H17" s="493" t="s">
        <v>266</v>
      </c>
    </row>
    <row r="18" spans="1:8" x14ac:dyDescent="0.2">
      <c r="A18" s="571" t="s">
        <v>274</v>
      </c>
      <c r="B18" s="572"/>
      <c r="C18" s="572"/>
      <c r="D18" s="572"/>
      <c r="E18" s="572"/>
      <c r="F18" s="505"/>
      <c r="G18" s="506">
        <v>26460</v>
      </c>
      <c r="H18" s="506">
        <v>26460</v>
      </c>
    </row>
    <row r="19" spans="1:8" x14ac:dyDescent="0.2">
      <c r="A19" s="571" t="s">
        <v>275</v>
      </c>
      <c r="B19" s="558"/>
      <c r="C19" s="558"/>
      <c r="D19" s="558"/>
      <c r="E19" s="558"/>
      <c r="F19" s="507"/>
      <c r="G19" s="506">
        <v>0</v>
      </c>
      <c r="H19" s="506">
        <v>0</v>
      </c>
    </row>
    <row r="20" spans="1:8" x14ac:dyDescent="0.2">
      <c r="A20" s="569" t="s">
        <v>276</v>
      </c>
      <c r="B20" s="570"/>
      <c r="C20" s="570"/>
      <c r="D20" s="570"/>
      <c r="E20" s="570"/>
      <c r="F20" s="508"/>
      <c r="G20" s="496">
        <v>0</v>
      </c>
      <c r="H20" s="496">
        <v>0</v>
      </c>
    </row>
    <row r="21" spans="1:8" ht="18" x14ac:dyDescent="0.2">
      <c r="A21" s="509"/>
      <c r="B21" s="503"/>
      <c r="C21" s="503"/>
      <c r="D21" s="503"/>
      <c r="E21" s="503"/>
      <c r="F21" s="503"/>
      <c r="G21" s="503"/>
      <c r="H21" s="503"/>
    </row>
    <row r="22" spans="1:8" ht="15.75" x14ac:dyDescent="0.2">
      <c r="A22" s="560" t="s">
        <v>277</v>
      </c>
      <c r="B22" s="560"/>
      <c r="C22" s="560"/>
      <c r="D22" s="560"/>
      <c r="E22" s="560"/>
      <c r="F22" s="560"/>
      <c r="G22" s="560"/>
      <c r="H22" s="560"/>
    </row>
    <row r="23" spans="1:8" ht="12.75" customHeight="1" x14ac:dyDescent="0.2">
      <c r="A23" s="509"/>
      <c r="B23" s="503"/>
      <c r="C23" s="503"/>
      <c r="D23" s="503"/>
      <c r="E23" s="503"/>
      <c r="F23" s="503"/>
      <c r="G23" s="503"/>
      <c r="H23" s="503"/>
    </row>
    <row r="24" spans="1:8" x14ac:dyDescent="0.2">
      <c r="A24" s="487"/>
      <c r="B24" s="488"/>
      <c r="C24" s="488"/>
      <c r="D24" s="489"/>
      <c r="E24" s="490"/>
      <c r="F24" s="504"/>
      <c r="G24" s="492" t="s">
        <v>265</v>
      </c>
      <c r="H24" s="493" t="s">
        <v>266</v>
      </c>
    </row>
    <row r="25" spans="1:8" x14ac:dyDescent="0.2">
      <c r="A25" s="561" t="s">
        <v>278</v>
      </c>
      <c r="B25" s="562"/>
      <c r="C25" s="562"/>
      <c r="D25" s="562"/>
      <c r="E25" s="563"/>
      <c r="F25" s="510"/>
      <c r="G25" s="511">
        <v>7000</v>
      </c>
      <c r="H25" s="511">
        <v>56973</v>
      </c>
    </row>
    <row r="26" spans="1:8" x14ac:dyDescent="0.2">
      <c r="A26" s="564" t="s">
        <v>279</v>
      </c>
      <c r="B26" s="565"/>
      <c r="C26" s="565"/>
      <c r="D26" s="565"/>
      <c r="E26" s="566"/>
      <c r="F26" s="512">
        <v>144586</v>
      </c>
      <c r="G26" s="513">
        <v>7000</v>
      </c>
      <c r="H26" s="513">
        <v>56973</v>
      </c>
    </row>
    <row r="29" spans="1:8" x14ac:dyDescent="0.2">
      <c r="A29" s="557" t="s">
        <v>280</v>
      </c>
      <c r="B29" s="558"/>
      <c r="C29" s="558"/>
      <c r="D29" s="558"/>
      <c r="E29" s="558"/>
      <c r="F29" s="514">
        <v>56973</v>
      </c>
      <c r="G29" s="506">
        <v>0</v>
      </c>
      <c r="H29" s="506">
        <v>123843</v>
      </c>
    </row>
  </sheetData>
  <mergeCells count="17">
    <mergeCell ref="A29:E29"/>
    <mergeCell ref="A12:E12"/>
    <mergeCell ref="A13:E13"/>
    <mergeCell ref="A15:H15"/>
    <mergeCell ref="A18:E18"/>
    <mergeCell ref="A19:E19"/>
    <mergeCell ref="A20:E20"/>
    <mergeCell ref="A11:E11"/>
    <mergeCell ref="A1:E1"/>
    <mergeCell ref="A22:H22"/>
    <mergeCell ref="A25:E25"/>
    <mergeCell ref="A26:E26"/>
    <mergeCell ref="A2:H2"/>
    <mergeCell ref="A4:H4"/>
    <mergeCell ref="A7:E7"/>
    <mergeCell ref="A8:E8"/>
    <mergeCell ref="A9:E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FFE901-9B7B-456C-8061-09B1332CE6CE}">
  <sheetPr>
    <pageSetUpPr fitToPage="1"/>
  </sheetPr>
  <dimension ref="A1:X1044"/>
  <sheetViews>
    <sheetView tabSelected="1" zoomScale="110" zoomScaleNormal="110" workbookViewId="0">
      <selection activeCell="J12" sqref="J12"/>
    </sheetView>
  </sheetViews>
  <sheetFormatPr defaultRowHeight="12.75" x14ac:dyDescent="0.2"/>
  <cols>
    <col min="1" max="1" width="0.140625" style="1" customWidth="1"/>
    <col min="2" max="2" width="8.7109375" style="3" customWidth="1"/>
    <col min="3" max="3" width="33.28515625" style="13" customWidth="1"/>
    <col min="4" max="4" width="3.5703125" hidden="1" customWidth="1"/>
    <col min="5" max="5" width="0.140625" hidden="1" customWidth="1"/>
    <col min="6" max="6" width="9.42578125" hidden="1" customWidth="1"/>
    <col min="7" max="7" width="10.85546875" style="4" customWidth="1"/>
    <col min="8" max="8" width="0.140625" style="5" customWidth="1"/>
    <col min="9" max="9" width="14.140625" style="5" customWidth="1"/>
    <col min="10" max="10" width="12.5703125" style="4" customWidth="1"/>
    <col min="11" max="11" width="7.7109375" style="6" customWidth="1"/>
    <col min="12" max="12" width="8.42578125" style="6" customWidth="1"/>
    <col min="13" max="13" width="11.28515625" style="6" customWidth="1"/>
    <col min="14" max="14" width="30.85546875" style="6" customWidth="1"/>
    <col min="15" max="15" width="9.7109375" style="5" customWidth="1"/>
    <col min="16" max="16" width="10.7109375" style="5" customWidth="1"/>
    <col min="17" max="17" width="9.7109375" style="308" customWidth="1"/>
    <col min="18" max="18" width="8.140625" style="292" customWidth="1"/>
    <col min="19" max="19" width="9.140625" style="5" customWidth="1"/>
    <col min="20" max="20" width="0.140625" style="5" customWidth="1"/>
    <col min="21" max="21" width="6.5703125" style="292" customWidth="1"/>
    <col min="22" max="22" width="7.7109375" style="5" customWidth="1"/>
  </cols>
  <sheetData>
    <row r="1" spans="1:23" ht="15" customHeight="1" x14ac:dyDescent="0.2">
      <c r="B1" s="2" t="s">
        <v>0</v>
      </c>
      <c r="C1" s="3"/>
      <c r="M1" s="2" t="s">
        <v>0</v>
      </c>
      <c r="N1" s="3"/>
      <c r="O1" s="7"/>
      <c r="P1" s="7"/>
      <c r="Q1" s="8"/>
      <c r="R1" s="5"/>
      <c r="U1" s="5"/>
    </row>
    <row r="2" spans="1:23" ht="14.25" customHeight="1" x14ac:dyDescent="0.2">
      <c r="B2" s="1" t="s">
        <v>1</v>
      </c>
      <c r="C2" s="9"/>
      <c r="D2" s="10"/>
      <c r="E2" s="10"/>
      <c r="M2" s="1" t="s">
        <v>1</v>
      </c>
      <c r="N2" s="9"/>
      <c r="O2" s="11"/>
      <c r="P2" s="11"/>
      <c r="Q2" s="12"/>
      <c r="R2" s="5"/>
      <c r="U2" s="5"/>
    </row>
    <row r="3" spans="1:23" ht="13.5" customHeight="1" x14ac:dyDescent="0.2">
      <c r="B3" s="1" t="s">
        <v>2</v>
      </c>
      <c r="C3" s="3"/>
      <c r="M3" s="1" t="s">
        <v>2</v>
      </c>
      <c r="N3" s="3"/>
      <c r="O3" s="7"/>
      <c r="P3" s="7"/>
      <c r="Q3" s="8"/>
      <c r="R3" s="5"/>
      <c r="U3" s="5"/>
    </row>
    <row r="4" spans="1:23" ht="11.25" customHeight="1" x14ac:dyDescent="0.2">
      <c r="B4" s="1" t="s">
        <v>3</v>
      </c>
      <c r="C4" s="3"/>
      <c r="M4" s="1" t="s">
        <v>3</v>
      </c>
      <c r="N4" s="3"/>
      <c r="O4" s="7"/>
      <c r="P4" s="7"/>
      <c r="Q4" s="8"/>
      <c r="R4" s="5"/>
      <c r="U4" s="5"/>
    </row>
    <row r="5" spans="1:23" ht="0.75" customHeight="1" x14ac:dyDescent="0.2">
      <c r="M5" s="1"/>
      <c r="N5" s="3"/>
      <c r="O5" s="7"/>
      <c r="P5" s="7"/>
      <c r="Q5" s="8"/>
      <c r="R5" s="5"/>
      <c r="U5" s="5"/>
    </row>
    <row r="6" spans="1:23" ht="13.5" customHeight="1" x14ac:dyDescent="0.2">
      <c r="A6" s="540" t="s">
        <v>4</v>
      </c>
      <c r="B6" s="540"/>
      <c r="C6" s="540"/>
      <c r="D6" s="540"/>
      <c r="E6" s="540"/>
      <c r="M6" s="540" t="s">
        <v>4</v>
      </c>
      <c r="N6" s="540"/>
      <c r="O6" s="540"/>
      <c r="P6" s="540"/>
      <c r="Q6" s="540"/>
      <c r="R6" s="5"/>
      <c r="U6" s="5"/>
      <c r="W6" s="517" t="s">
        <v>5</v>
      </c>
    </row>
    <row r="7" spans="1:23" s="16" customFormat="1" ht="13.5" customHeight="1" x14ac:dyDescent="0.2">
      <c r="A7" s="518" t="s">
        <v>6</v>
      </c>
      <c r="B7" s="518"/>
      <c r="C7" s="518"/>
      <c r="D7" s="518"/>
      <c r="E7" s="518"/>
      <c r="G7" s="17"/>
      <c r="H7" s="18"/>
      <c r="I7" s="18"/>
      <c r="J7" s="17"/>
      <c r="K7" s="19"/>
      <c r="L7" s="19"/>
      <c r="M7" s="518" t="s">
        <v>7</v>
      </c>
      <c r="N7" s="518"/>
      <c r="O7" s="518"/>
      <c r="P7" s="518"/>
      <c r="Q7" s="518"/>
      <c r="R7" s="18"/>
      <c r="S7" s="14"/>
      <c r="T7" s="18"/>
      <c r="U7" s="20"/>
      <c r="V7" s="21"/>
      <c r="W7" s="517"/>
    </row>
    <row r="8" spans="1:23" s="16" customFormat="1" ht="12.75" customHeight="1" x14ac:dyDescent="0.2">
      <c r="A8" s="15"/>
      <c r="B8" s="22"/>
      <c r="C8" s="528" t="s">
        <v>8</v>
      </c>
      <c r="D8" s="529"/>
      <c r="E8" s="529"/>
      <c r="F8" s="529"/>
      <c r="G8" s="529"/>
      <c r="H8" s="529"/>
      <c r="I8" s="529"/>
      <c r="J8" s="529"/>
      <c r="K8" s="529"/>
      <c r="L8" s="530"/>
      <c r="M8" s="23"/>
      <c r="N8" s="534" t="s">
        <v>9</v>
      </c>
      <c r="O8" s="534"/>
      <c r="P8" s="24"/>
      <c r="Q8" s="536" t="s">
        <v>5</v>
      </c>
      <c r="R8" s="536"/>
      <c r="S8" s="536"/>
      <c r="T8" s="536"/>
      <c r="U8" s="536"/>
      <c r="V8" s="537"/>
    </row>
    <row r="9" spans="1:23" s="16" customFormat="1" ht="13.5" customHeight="1" x14ac:dyDescent="0.2">
      <c r="A9" s="25" t="s">
        <v>10</v>
      </c>
      <c r="B9" s="26" t="s">
        <v>5</v>
      </c>
      <c r="C9" s="531"/>
      <c r="D9" s="532"/>
      <c r="E9" s="532"/>
      <c r="F9" s="532"/>
      <c r="G9" s="532"/>
      <c r="H9" s="532"/>
      <c r="I9" s="532"/>
      <c r="J9" s="532"/>
      <c r="K9" s="532"/>
      <c r="L9" s="533"/>
      <c r="M9" s="27"/>
      <c r="N9" s="535"/>
      <c r="O9" s="535"/>
      <c r="P9" s="28"/>
      <c r="Q9" s="538"/>
      <c r="R9" s="538"/>
      <c r="S9" s="538"/>
      <c r="T9" s="538"/>
      <c r="U9" s="538"/>
      <c r="V9" s="539"/>
    </row>
    <row r="10" spans="1:23" s="16" customFormat="1" ht="11.25" customHeight="1" x14ac:dyDescent="0.2">
      <c r="A10" s="29"/>
      <c r="B10" s="30"/>
      <c r="C10" s="31">
        <v>1</v>
      </c>
      <c r="D10" s="15"/>
      <c r="E10" s="15"/>
      <c r="G10" s="32">
        <v>2</v>
      </c>
      <c r="H10" s="33">
        <v>3</v>
      </c>
      <c r="I10" s="33">
        <v>4</v>
      </c>
      <c r="J10" s="32">
        <v>5</v>
      </c>
      <c r="K10" s="34">
        <v>6</v>
      </c>
      <c r="L10" s="34">
        <v>7</v>
      </c>
      <c r="M10" s="30"/>
      <c r="N10" s="31">
        <v>1</v>
      </c>
      <c r="O10" s="35">
        <v>2</v>
      </c>
      <c r="P10" s="35"/>
      <c r="Q10" s="36">
        <v>3</v>
      </c>
      <c r="R10" s="35">
        <v>4</v>
      </c>
      <c r="S10" s="35">
        <v>5</v>
      </c>
      <c r="T10" s="35">
        <v>6</v>
      </c>
      <c r="U10" s="35">
        <v>7</v>
      </c>
      <c r="V10" s="37">
        <v>8</v>
      </c>
    </row>
    <row r="11" spans="1:23" ht="13.5" customHeight="1" x14ac:dyDescent="0.2">
      <c r="A11" s="38" t="s">
        <v>11</v>
      </c>
      <c r="B11" s="523" t="s">
        <v>12</v>
      </c>
      <c r="C11" s="39" t="s">
        <v>13</v>
      </c>
      <c r="G11" s="40" t="s">
        <v>14</v>
      </c>
      <c r="H11" s="41" t="s">
        <v>15</v>
      </c>
      <c r="I11" s="41" t="s">
        <v>16</v>
      </c>
      <c r="J11" s="40" t="s">
        <v>14</v>
      </c>
      <c r="K11" s="515" t="s">
        <v>17</v>
      </c>
      <c r="L11" s="515" t="s">
        <v>18</v>
      </c>
      <c r="M11" s="523" t="s">
        <v>12</v>
      </c>
      <c r="N11" s="39" t="s">
        <v>13</v>
      </c>
      <c r="O11" s="42" t="s">
        <v>19</v>
      </c>
      <c r="P11" s="42"/>
      <c r="Q11" s="525" t="s">
        <v>20</v>
      </c>
      <c r="R11" s="527" t="s">
        <v>21</v>
      </c>
      <c r="S11" s="527" t="s">
        <v>22</v>
      </c>
      <c r="T11" s="527" t="s">
        <v>23</v>
      </c>
      <c r="U11" s="519" t="s">
        <v>24</v>
      </c>
      <c r="V11" s="521" t="s">
        <v>25</v>
      </c>
    </row>
    <row r="12" spans="1:23" ht="36.75" customHeight="1" x14ac:dyDescent="0.2">
      <c r="A12" s="43" t="s">
        <v>26</v>
      </c>
      <c r="B12" s="524"/>
      <c r="C12" s="44" t="s">
        <v>27</v>
      </c>
      <c r="D12" s="45" t="s">
        <v>28</v>
      </c>
      <c r="E12" s="46" t="s">
        <v>29</v>
      </c>
      <c r="F12" s="47" t="s">
        <v>30</v>
      </c>
      <c r="G12" s="48" t="s">
        <v>31</v>
      </c>
      <c r="H12" s="49" t="s">
        <v>32</v>
      </c>
      <c r="I12" s="49" t="s">
        <v>33</v>
      </c>
      <c r="J12" s="48" t="s">
        <v>34</v>
      </c>
      <c r="K12" s="516"/>
      <c r="L12" s="516"/>
      <c r="M12" s="524"/>
      <c r="N12" s="44" t="s">
        <v>27</v>
      </c>
      <c r="O12" s="50" t="s">
        <v>35</v>
      </c>
      <c r="P12" s="50" t="s">
        <v>36</v>
      </c>
      <c r="Q12" s="526"/>
      <c r="R12" s="522"/>
      <c r="S12" s="522"/>
      <c r="T12" s="522"/>
      <c r="U12" s="520"/>
      <c r="V12" s="522"/>
    </row>
    <row r="13" spans="1:23" s="63" customFormat="1" ht="13.5" customHeight="1" x14ac:dyDescent="0.2">
      <c r="A13" s="52"/>
      <c r="B13" s="53">
        <v>6</v>
      </c>
      <c r="C13" s="54" t="s">
        <v>37</v>
      </c>
      <c r="D13" s="55"/>
      <c r="E13" s="55"/>
      <c r="F13" s="56"/>
      <c r="G13" s="57">
        <f>G29+G35+G38+G14+G45+G49</f>
        <v>10463277.58</v>
      </c>
      <c r="H13" s="58">
        <f>H14+H29+H35+H38+H45</f>
        <v>0</v>
      </c>
      <c r="I13" s="58">
        <f>I29+I35+I38+I14+I45</f>
        <v>11202111.699999999</v>
      </c>
      <c r="J13" s="57">
        <f>J29+J35+J38+J14+J45+J50</f>
        <v>10805635.830000002</v>
      </c>
      <c r="K13" s="59">
        <f>J13/G13*100</f>
        <v>103.27199816101984</v>
      </c>
      <c r="L13" s="59">
        <f>J13/I13*100</f>
        <v>96.460704190264437</v>
      </c>
      <c r="M13" s="60">
        <v>6</v>
      </c>
      <c r="N13" s="54" t="s">
        <v>37</v>
      </c>
      <c r="O13" s="61">
        <f>O29+O35+O38+O14+O45</f>
        <v>966250</v>
      </c>
      <c r="P13" s="61">
        <f>P29+P35+P38+P14+P45</f>
        <v>1178358.32</v>
      </c>
      <c r="Q13" s="61">
        <f>Q29+Q35+Q38+Q14+Q45+Q49</f>
        <v>99646.66</v>
      </c>
      <c r="R13" s="61">
        <f>R29+R35+R38+R14+R45+R50</f>
        <v>39486</v>
      </c>
      <c r="S13" s="62">
        <f t="shared" ref="S13:V13" si="0">S29+S35+S38+S14+S45</f>
        <v>8506730</v>
      </c>
      <c r="T13" s="61">
        <f t="shared" si="0"/>
        <v>0</v>
      </c>
      <c r="U13" s="62">
        <f t="shared" si="0"/>
        <v>15164</v>
      </c>
      <c r="V13" s="61">
        <f t="shared" si="0"/>
        <v>0</v>
      </c>
    </row>
    <row r="14" spans="1:23" s="63" customFormat="1" ht="0.75" customHeight="1" x14ac:dyDescent="0.2">
      <c r="A14" s="52"/>
      <c r="B14" s="53">
        <v>63</v>
      </c>
      <c r="C14" s="54" t="s">
        <v>38</v>
      </c>
      <c r="D14" s="55"/>
      <c r="E14" s="55"/>
      <c r="F14" s="56"/>
      <c r="G14" s="57">
        <f>G17+G20+G24+G15+G22+G27</f>
        <v>7862708.8100000005</v>
      </c>
      <c r="H14" s="58">
        <f>H24+H27</f>
        <v>0</v>
      </c>
      <c r="I14" s="58">
        <f>I17+I20+I24+I15+I22+I27</f>
        <v>9127204.6999999993</v>
      </c>
      <c r="J14" s="57">
        <f>J17+J20+J24+J15+J22+J27</f>
        <v>8506330.0500000007</v>
      </c>
      <c r="K14" s="59">
        <f>J14/G14*100</f>
        <v>108.18574432238195</v>
      </c>
      <c r="L14" s="59">
        <f>J14/I14*100</f>
        <v>93.19753779599138</v>
      </c>
      <c r="M14" s="60">
        <v>63</v>
      </c>
      <c r="N14" s="54" t="s">
        <v>38</v>
      </c>
      <c r="O14" s="61">
        <f>O17+O20+O24+O15+O22+O27</f>
        <v>0</v>
      </c>
      <c r="P14" s="61"/>
      <c r="Q14" s="61">
        <f t="shared" ref="Q14:V14" si="1">Q17+Q20+Q24+Q15+Q22+Q27</f>
        <v>0</v>
      </c>
      <c r="R14" s="61">
        <f t="shared" si="1"/>
        <v>0</v>
      </c>
      <c r="S14" s="62">
        <f>S17+S20+S24+S15+S22+S27</f>
        <v>8506330</v>
      </c>
      <c r="T14" s="61">
        <f t="shared" si="1"/>
        <v>0</v>
      </c>
      <c r="U14" s="62">
        <f t="shared" si="1"/>
        <v>15164</v>
      </c>
      <c r="V14" s="61">
        <f t="shared" si="1"/>
        <v>0</v>
      </c>
    </row>
    <row r="15" spans="1:23" s="69" customFormat="1" ht="13.5" hidden="1" customHeight="1" x14ac:dyDescent="0.2">
      <c r="A15" s="64"/>
      <c r="B15" s="65">
        <v>632</v>
      </c>
      <c r="C15" s="65" t="s">
        <v>39</v>
      </c>
      <c r="D15" s="66"/>
      <c r="E15" s="66"/>
      <c r="F15" s="67"/>
      <c r="G15" s="57">
        <f>G16</f>
        <v>0</v>
      </c>
      <c r="H15" s="58">
        <f>H16</f>
        <v>0</v>
      </c>
      <c r="I15" s="58">
        <f>I16</f>
        <v>0</v>
      </c>
      <c r="J15" s="57">
        <f>J16</f>
        <v>0</v>
      </c>
      <c r="K15" s="59" t="s">
        <v>5</v>
      </c>
      <c r="L15" s="59" t="s">
        <v>5</v>
      </c>
      <c r="M15" s="68">
        <v>632</v>
      </c>
      <c r="N15" s="65" t="s">
        <v>39</v>
      </c>
      <c r="O15" s="61">
        <f>O16</f>
        <v>0</v>
      </c>
      <c r="P15" s="61"/>
      <c r="Q15" s="61">
        <f t="shared" ref="Q15:V15" si="2">Q16</f>
        <v>0</v>
      </c>
      <c r="R15" s="61">
        <f t="shared" si="2"/>
        <v>0</v>
      </c>
      <c r="S15" s="62">
        <f t="shared" si="2"/>
        <v>0</v>
      </c>
      <c r="T15" s="61">
        <f t="shared" si="2"/>
        <v>0</v>
      </c>
      <c r="U15" s="62">
        <f t="shared" si="2"/>
        <v>0</v>
      </c>
      <c r="V15" s="61">
        <f t="shared" si="2"/>
        <v>0</v>
      </c>
    </row>
    <row r="16" spans="1:23" s="81" customFormat="1" ht="12" hidden="1" customHeight="1" x14ac:dyDescent="0.2">
      <c r="A16" s="70"/>
      <c r="B16" s="71">
        <v>6323</v>
      </c>
      <c r="C16" s="71" t="s">
        <v>40</v>
      </c>
      <c r="D16" s="72"/>
      <c r="E16" s="72"/>
      <c r="F16" s="73"/>
      <c r="G16" s="74">
        <v>0</v>
      </c>
      <c r="H16" s="75">
        <v>0</v>
      </c>
      <c r="I16" s="75">
        <v>0</v>
      </c>
      <c r="J16" s="74">
        <v>0</v>
      </c>
      <c r="K16" s="76" t="s">
        <v>5</v>
      </c>
      <c r="L16" s="77" t="s">
        <v>5</v>
      </c>
      <c r="M16" s="78">
        <v>6323</v>
      </c>
      <c r="N16" s="71" t="s">
        <v>40</v>
      </c>
      <c r="O16" s="79"/>
      <c r="P16" s="79"/>
      <c r="Q16" s="79"/>
      <c r="R16" s="79"/>
      <c r="S16" s="80"/>
      <c r="T16" s="79"/>
      <c r="U16" s="80"/>
      <c r="V16" s="79">
        <v>0</v>
      </c>
    </row>
    <row r="17" spans="1:22" s="63" customFormat="1" ht="13.5" hidden="1" customHeight="1" x14ac:dyDescent="0.2">
      <c r="A17" s="52"/>
      <c r="B17" s="53">
        <v>633</v>
      </c>
      <c r="C17" s="54" t="s">
        <v>41</v>
      </c>
      <c r="D17" s="55"/>
      <c r="E17" s="55"/>
      <c r="F17" s="56"/>
      <c r="G17" s="57">
        <f>G18+G19</f>
        <v>0</v>
      </c>
      <c r="H17" s="58">
        <f>H18+H19</f>
        <v>0</v>
      </c>
      <c r="I17" s="58">
        <f>I18+I19</f>
        <v>0</v>
      </c>
      <c r="J17" s="57">
        <f>J18+J19</f>
        <v>0</v>
      </c>
      <c r="K17" s="59" t="s">
        <v>5</v>
      </c>
      <c r="L17" s="59" t="s">
        <v>42</v>
      </c>
      <c r="M17" s="60">
        <v>633</v>
      </c>
      <c r="N17" s="54" t="s">
        <v>41</v>
      </c>
      <c r="O17" s="61">
        <f>O18+O19</f>
        <v>0</v>
      </c>
      <c r="P17" s="61"/>
      <c r="Q17" s="61">
        <f t="shared" ref="Q17:V17" si="3">Q18+Q19</f>
        <v>0</v>
      </c>
      <c r="R17" s="61">
        <f t="shared" si="3"/>
        <v>0</v>
      </c>
      <c r="S17" s="62">
        <f>S18+S19</f>
        <v>0</v>
      </c>
      <c r="T17" s="61">
        <f t="shared" si="3"/>
        <v>0</v>
      </c>
      <c r="U17" s="62">
        <f t="shared" si="3"/>
        <v>0</v>
      </c>
      <c r="V17" s="61">
        <f t="shared" si="3"/>
        <v>0</v>
      </c>
    </row>
    <row r="18" spans="1:22" s="81" customFormat="1" ht="12" hidden="1" customHeight="1" x14ac:dyDescent="0.2">
      <c r="A18" s="70"/>
      <c r="B18" s="71">
        <v>6331</v>
      </c>
      <c r="C18" s="71" t="s">
        <v>43</v>
      </c>
      <c r="D18" s="72"/>
      <c r="E18" s="72"/>
      <c r="F18" s="73"/>
      <c r="G18" s="74">
        <v>0</v>
      </c>
      <c r="H18" s="75">
        <v>0</v>
      </c>
      <c r="I18" s="75">
        <v>0</v>
      </c>
      <c r="J18" s="74">
        <v>0</v>
      </c>
      <c r="K18" s="77" t="s">
        <v>5</v>
      </c>
      <c r="L18" s="82"/>
      <c r="M18" s="78">
        <v>6331</v>
      </c>
      <c r="N18" s="71" t="s">
        <v>43</v>
      </c>
      <c r="O18" s="79"/>
      <c r="P18" s="79"/>
      <c r="Q18" s="79">
        <v>0</v>
      </c>
      <c r="R18" s="79"/>
      <c r="S18" s="80"/>
      <c r="T18" s="79"/>
      <c r="U18" s="80"/>
      <c r="V18" s="79">
        <v>0</v>
      </c>
    </row>
    <row r="19" spans="1:22" s="81" customFormat="1" ht="17.25" hidden="1" customHeight="1" x14ac:dyDescent="0.2">
      <c r="A19" s="70"/>
      <c r="B19" s="71">
        <v>6333</v>
      </c>
      <c r="C19" s="71" t="s">
        <v>44</v>
      </c>
      <c r="D19" s="72"/>
      <c r="E19" s="72"/>
      <c r="F19" s="73"/>
      <c r="G19" s="74">
        <v>0</v>
      </c>
      <c r="H19" s="75">
        <v>0</v>
      </c>
      <c r="I19" s="75">
        <v>0</v>
      </c>
      <c r="J19" s="74">
        <v>0</v>
      </c>
      <c r="K19" s="59" t="e">
        <f>J19/G19*100</f>
        <v>#DIV/0!</v>
      </c>
      <c r="L19" s="76" t="e">
        <f t="shared" ref="L19:L26" si="4">J19/I19*100</f>
        <v>#DIV/0!</v>
      </c>
      <c r="M19" s="78">
        <v>6333</v>
      </c>
      <c r="N19" s="71" t="s">
        <v>44</v>
      </c>
      <c r="O19" s="79"/>
      <c r="P19" s="79"/>
      <c r="Q19" s="79"/>
      <c r="R19" s="79"/>
      <c r="S19" s="80"/>
      <c r="T19" s="79"/>
      <c r="U19" s="80"/>
      <c r="V19" s="79">
        <v>0</v>
      </c>
    </row>
    <row r="20" spans="1:22" s="69" customFormat="1" ht="17.25" hidden="1" customHeight="1" x14ac:dyDescent="0.2">
      <c r="A20" s="64"/>
      <c r="B20" s="65">
        <v>634</v>
      </c>
      <c r="C20" s="65" t="s">
        <v>45</v>
      </c>
      <c r="D20" s="66"/>
      <c r="E20" s="66"/>
      <c r="F20" s="67"/>
      <c r="G20" s="57">
        <f>G21</f>
        <v>0</v>
      </c>
      <c r="H20" s="58">
        <f>H21</f>
        <v>0</v>
      </c>
      <c r="I20" s="58">
        <f>I21</f>
        <v>0</v>
      </c>
      <c r="J20" s="57">
        <f>J21</f>
        <v>0</v>
      </c>
      <c r="K20" s="59" t="e">
        <f>J20/G20*100</f>
        <v>#DIV/0!</v>
      </c>
      <c r="L20" s="76" t="e">
        <f t="shared" si="4"/>
        <v>#DIV/0!</v>
      </c>
      <c r="M20" s="68">
        <v>634</v>
      </c>
      <c r="N20" s="65" t="s">
        <v>45</v>
      </c>
      <c r="O20" s="61">
        <f>O21</f>
        <v>0</v>
      </c>
      <c r="P20" s="61"/>
      <c r="Q20" s="61">
        <f t="shared" ref="Q20:V20" si="5">Q21</f>
        <v>0</v>
      </c>
      <c r="R20" s="61">
        <f t="shared" si="5"/>
        <v>0</v>
      </c>
      <c r="S20" s="62">
        <f t="shared" si="5"/>
        <v>0</v>
      </c>
      <c r="T20" s="61">
        <f t="shared" si="5"/>
        <v>0</v>
      </c>
      <c r="U20" s="62">
        <f t="shared" si="5"/>
        <v>0</v>
      </c>
      <c r="V20" s="61">
        <f t="shared" si="5"/>
        <v>0</v>
      </c>
    </row>
    <row r="21" spans="1:22" s="81" customFormat="1" ht="8.25" hidden="1" customHeight="1" x14ac:dyDescent="0.2">
      <c r="A21" s="70"/>
      <c r="B21" s="71">
        <v>6341</v>
      </c>
      <c r="C21" s="71" t="s">
        <v>46</v>
      </c>
      <c r="D21" s="72"/>
      <c r="E21" s="72"/>
      <c r="F21" s="73"/>
      <c r="G21" s="74">
        <v>0</v>
      </c>
      <c r="H21" s="75">
        <v>0</v>
      </c>
      <c r="I21" s="75">
        <v>0</v>
      </c>
      <c r="J21" s="74">
        <v>0</v>
      </c>
      <c r="K21" s="59" t="e">
        <f>J21/G21*100</f>
        <v>#DIV/0!</v>
      </c>
      <c r="L21" s="76" t="e">
        <f t="shared" si="4"/>
        <v>#DIV/0!</v>
      </c>
      <c r="M21" s="78">
        <v>6341</v>
      </c>
      <c r="N21" s="71" t="s">
        <v>46</v>
      </c>
      <c r="O21" s="79"/>
      <c r="P21" s="79"/>
      <c r="Q21" s="79"/>
      <c r="R21" s="79"/>
      <c r="S21" s="80"/>
      <c r="T21" s="79"/>
      <c r="U21" s="80"/>
      <c r="V21" s="79">
        <v>0</v>
      </c>
    </row>
    <row r="22" spans="1:22" s="69" customFormat="1" ht="10.5" hidden="1" customHeight="1" x14ac:dyDescent="0.2">
      <c r="A22" s="64"/>
      <c r="B22" s="65">
        <v>634</v>
      </c>
      <c r="C22" s="65" t="s">
        <v>47</v>
      </c>
      <c r="D22" s="66"/>
      <c r="E22" s="66"/>
      <c r="F22" s="67"/>
      <c r="G22" s="83">
        <f>G23</f>
        <v>0</v>
      </c>
      <c r="H22" s="58">
        <f>H23</f>
        <v>0</v>
      </c>
      <c r="I22" s="58">
        <f>I23</f>
        <v>0</v>
      </c>
      <c r="J22" s="83">
        <f>J23</f>
        <v>0</v>
      </c>
      <c r="K22" s="84" t="s">
        <v>5</v>
      </c>
      <c r="L22" s="84">
        <v>0</v>
      </c>
      <c r="M22" s="68">
        <v>634</v>
      </c>
      <c r="N22" s="65" t="s">
        <v>47</v>
      </c>
      <c r="O22" s="61">
        <f>O23</f>
        <v>0</v>
      </c>
      <c r="P22" s="61"/>
      <c r="Q22" s="61">
        <f t="shared" ref="Q22:V22" si="6">Q23</f>
        <v>0</v>
      </c>
      <c r="R22" s="61">
        <f t="shared" si="6"/>
        <v>0</v>
      </c>
      <c r="S22" s="62">
        <f t="shared" si="6"/>
        <v>0</v>
      </c>
      <c r="T22" s="61">
        <f t="shared" si="6"/>
        <v>0</v>
      </c>
      <c r="U22" s="62">
        <f t="shared" si="6"/>
        <v>0</v>
      </c>
      <c r="V22" s="61">
        <f t="shared" si="6"/>
        <v>0</v>
      </c>
    </row>
    <row r="23" spans="1:22" s="81" customFormat="1" ht="15" hidden="1" customHeight="1" x14ac:dyDescent="0.2">
      <c r="A23" s="70"/>
      <c r="B23" s="71">
        <v>6341</v>
      </c>
      <c r="C23" s="71" t="s">
        <v>48</v>
      </c>
      <c r="D23" s="72"/>
      <c r="E23" s="72"/>
      <c r="F23" s="73"/>
      <c r="G23" s="74">
        <v>0</v>
      </c>
      <c r="H23" s="75">
        <v>0</v>
      </c>
      <c r="I23" s="75">
        <v>0</v>
      </c>
      <c r="J23" s="74">
        <v>0</v>
      </c>
      <c r="K23" s="77"/>
      <c r="L23" s="76">
        <v>0</v>
      </c>
      <c r="M23" s="78">
        <v>6341</v>
      </c>
      <c r="N23" s="71" t="s">
        <v>48</v>
      </c>
      <c r="O23" s="79"/>
      <c r="P23" s="79"/>
      <c r="Q23" s="79"/>
      <c r="R23" s="79">
        <v>0</v>
      </c>
      <c r="S23" s="80"/>
      <c r="T23" s="79"/>
      <c r="U23" s="80"/>
      <c r="V23" s="79"/>
    </row>
    <row r="24" spans="1:22" s="69" customFormat="1" ht="0.75" hidden="1" customHeight="1" x14ac:dyDescent="0.2">
      <c r="A24" s="64"/>
      <c r="B24" s="65">
        <v>636</v>
      </c>
      <c r="C24" s="65" t="s">
        <v>49</v>
      </c>
      <c r="D24" s="66"/>
      <c r="E24" s="66"/>
      <c r="F24" s="67"/>
      <c r="G24" s="57">
        <f>G25+G26</f>
        <v>7825799.6400000006</v>
      </c>
      <c r="H24" s="58">
        <f>H25+H26</f>
        <v>0</v>
      </c>
      <c r="I24" s="58">
        <f>I25+I26</f>
        <v>9127204.6999999993</v>
      </c>
      <c r="J24" s="57">
        <f>J25+J26</f>
        <v>8392760.2400000002</v>
      </c>
      <c r="K24" s="59">
        <f>J24/G24*100</f>
        <v>107.24476253010739</v>
      </c>
      <c r="L24" s="59">
        <f t="shared" si="4"/>
        <v>91.953237774978362</v>
      </c>
      <c r="M24" s="68">
        <v>636</v>
      </c>
      <c r="N24" s="65" t="s">
        <v>49</v>
      </c>
      <c r="O24" s="61">
        <f>O25+O26</f>
        <v>0</v>
      </c>
      <c r="P24" s="61"/>
      <c r="Q24" s="61">
        <f t="shared" ref="Q24:V24" si="7">Q25+Q26</f>
        <v>0</v>
      </c>
      <c r="R24" s="61">
        <f t="shared" si="7"/>
        <v>0</v>
      </c>
      <c r="S24" s="62">
        <f t="shared" si="7"/>
        <v>8392760</v>
      </c>
      <c r="T24" s="61">
        <f t="shared" si="7"/>
        <v>0</v>
      </c>
      <c r="U24" s="62">
        <f>U25+U26</f>
        <v>15164</v>
      </c>
      <c r="V24" s="61">
        <f t="shared" si="7"/>
        <v>0</v>
      </c>
    </row>
    <row r="25" spans="1:22" s="81" customFormat="1" ht="12" hidden="1" customHeight="1" x14ac:dyDescent="0.2">
      <c r="A25" s="70"/>
      <c r="B25" s="71">
        <v>6361</v>
      </c>
      <c r="C25" s="71" t="s">
        <v>49</v>
      </c>
      <c r="D25" s="72"/>
      <c r="E25" s="72"/>
      <c r="F25" s="73"/>
      <c r="G25" s="85">
        <v>7817421.4800000004</v>
      </c>
      <c r="H25" s="86">
        <v>0</v>
      </c>
      <c r="I25" s="86">
        <v>9127204.6999999993</v>
      </c>
      <c r="J25" s="85">
        <v>8386320.0899999999</v>
      </c>
      <c r="K25" s="76">
        <f>J25/G25*100</f>
        <v>107.2773178656858</v>
      </c>
      <c r="L25" s="77">
        <f t="shared" si="4"/>
        <v>91.882677836731332</v>
      </c>
      <c r="M25" s="78">
        <v>6361</v>
      </c>
      <c r="N25" s="87" t="s">
        <v>50</v>
      </c>
      <c r="O25" s="88"/>
      <c r="P25" s="79"/>
      <c r="Q25" s="79"/>
      <c r="R25" s="79"/>
      <c r="S25" s="80">
        <v>8386320</v>
      </c>
      <c r="T25" s="79"/>
      <c r="U25" s="80"/>
      <c r="V25" s="79">
        <v>0</v>
      </c>
    </row>
    <row r="26" spans="1:22" s="81" customFormat="1" ht="12" hidden="1" customHeight="1" x14ac:dyDescent="0.2">
      <c r="A26" s="70"/>
      <c r="B26" s="71">
        <v>6362</v>
      </c>
      <c r="C26" s="71" t="s">
        <v>51</v>
      </c>
      <c r="D26" s="72"/>
      <c r="E26" s="72"/>
      <c r="F26" s="73"/>
      <c r="G26" s="85">
        <v>8378.16</v>
      </c>
      <c r="H26" s="75">
        <v>0</v>
      </c>
      <c r="I26" s="75">
        <v>0</v>
      </c>
      <c r="J26" s="85">
        <v>6440.15</v>
      </c>
      <c r="K26" s="76">
        <f t="shared" ref="K26:K90" si="8">J26/G26*100</f>
        <v>76.868309986918376</v>
      </c>
      <c r="L26" s="77" t="e">
        <f t="shared" si="4"/>
        <v>#DIV/0!</v>
      </c>
      <c r="M26" s="78">
        <v>6362</v>
      </c>
      <c r="N26" s="87" t="s">
        <v>52</v>
      </c>
      <c r="O26" s="89"/>
      <c r="P26" s="79"/>
      <c r="Q26" s="79"/>
      <c r="R26" s="79"/>
      <c r="S26" s="80">
        <v>6440</v>
      </c>
      <c r="T26" s="79"/>
      <c r="U26" s="80">
        <v>15164</v>
      </c>
      <c r="V26" s="79"/>
    </row>
    <row r="27" spans="1:22" s="69" customFormat="1" ht="12" hidden="1" customHeight="1" x14ac:dyDescent="0.2">
      <c r="A27" s="64"/>
      <c r="B27" s="65">
        <v>638</v>
      </c>
      <c r="C27" s="65" t="s">
        <v>53</v>
      </c>
      <c r="D27" s="66"/>
      <c r="E27" s="66"/>
      <c r="F27" s="67"/>
      <c r="G27" s="83">
        <f t="shared" ref="G27:V27" si="9">G28</f>
        <v>36909.17</v>
      </c>
      <c r="H27" s="58">
        <f t="shared" si="9"/>
        <v>0</v>
      </c>
      <c r="I27" s="58">
        <f t="shared" si="9"/>
        <v>0</v>
      </c>
      <c r="J27" s="83">
        <f t="shared" si="9"/>
        <v>113569.81</v>
      </c>
      <c r="K27" s="76">
        <f t="shared" si="8"/>
        <v>307.70079630617539</v>
      </c>
      <c r="L27" s="90">
        <f t="shared" si="9"/>
        <v>0</v>
      </c>
      <c r="M27" s="68">
        <v>638</v>
      </c>
      <c r="N27" s="65" t="s">
        <v>53</v>
      </c>
      <c r="O27" s="61">
        <f t="shared" si="9"/>
        <v>0</v>
      </c>
      <c r="P27" s="61"/>
      <c r="Q27" s="61">
        <f t="shared" si="9"/>
        <v>0</v>
      </c>
      <c r="R27" s="61">
        <f t="shared" si="9"/>
        <v>0</v>
      </c>
      <c r="S27" s="62">
        <f t="shared" si="9"/>
        <v>113570</v>
      </c>
      <c r="T27" s="61">
        <f t="shared" si="9"/>
        <v>0</v>
      </c>
      <c r="U27" s="62">
        <f t="shared" si="9"/>
        <v>0</v>
      </c>
      <c r="V27" s="61">
        <f t="shared" si="9"/>
        <v>0</v>
      </c>
    </row>
    <row r="28" spans="1:22" s="81" customFormat="1" ht="12" hidden="1" customHeight="1" x14ac:dyDescent="0.2">
      <c r="A28" s="70"/>
      <c r="B28" s="71">
        <v>6381</v>
      </c>
      <c r="C28" s="71" t="s">
        <v>54</v>
      </c>
      <c r="D28" s="72"/>
      <c r="E28" s="72"/>
      <c r="F28" s="73"/>
      <c r="G28" s="85">
        <v>36909.17</v>
      </c>
      <c r="H28" s="75">
        <v>0</v>
      </c>
      <c r="I28" s="75">
        <v>0</v>
      </c>
      <c r="J28" s="85">
        <v>113569.81</v>
      </c>
      <c r="K28" s="76">
        <f t="shared" si="8"/>
        <v>307.70079630617539</v>
      </c>
      <c r="L28" s="77"/>
      <c r="M28" s="78">
        <v>6381</v>
      </c>
      <c r="N28" s="71" t="s">
        <v>54</v>
      </c>
      <c r="O28" s="79"/>
      <c r="P28" s="79"/>
      <c r="Q28" s="79"/>
      <c r="R28" s="79"/>
      <c r="S28" s="91">
        <v>113570</v>
      </c>
      <c r="T28" s="79">
        <v>0</v>
      </c>
      <c r="U28" s="80"/>
      <c r="V28" s="79"/>
    </row>
    <row r="29" spans="1:22" s="63" customFormat="1" ht="11.25" hidden="1" customHeight="1" x14ac:dyDescent="0.2">
      <c r="A29" s="92"/>
      <c r="B29" s="93">
        <v>64</v>
      </c>
      <c r="C29" s="94" t="s">
        <v>55</v>
      </c>
      <c r="D29" s="55"/>
      <c r="E29" s="55"/>
      <c r="F29" s="56"/>
      <c r="G29" s="57">
        <f>G30</f>
        <v>1567.3899999999999</v>
      </c>
      <c r="H29" s="58">
        <f>H30</f>
        <v>0</v>
      </c>
      <c r="I29" s="58">
        <f>I30</f>
        <v>3421</v>
      </c>
      <c r="J29" s="57">
        <f>J30</f>
        <v>3420.66</v>
      </c>
      <c r="K29" s="76">
        <f t="shared" si="8"/>
        <v>218.23923847925533</v>
      </c>
      <c r="L29" s="59">
        <f t="shared" ref="L29:L86" si="10">J29/I29*100</f>
        <v>99.99006138555977</v>
      </c>
      <c r="M29" s="95">
        <v>64</v>
      </c>
      <c r="N29" s="94" t="s">
        <v>55</v>
      </c>
      <c r="O29" s="96">
        <f>O30</f>
        <v>0</v>
      </c>
      <c r="P29" s="96"/>
      <c r="Q29" s="96">
        <f t="shared" ref="Q29:V29" si="11">Q30</f>
        <v>3420.66</v>
      </c>
      <c r="R29" s="96">
        <f t="shared" si="11"/>
        <v>0</v>
      </c>
      <c r="S29" s="97">
        <f t="shared" si="11"/>
        <v>0</v>
      </c>
      <c r="T29" s="96">
        <f t="shared" si="11"/>
        <v>0</v>
      </c>
      <c r="U29" s="97">
        <f t="shared" si="11"/>
        <v>0</v>
      </c>
      <c r="V29" s="96">
        <f t="shared" si="11"/>
        <v>0</v>
      </c>
    </row>
    <row r="30" spans="1:22" s="63" customFormat="1" ht="12.75" hidden="1" customHeight="1" x14ac:dyDescent="0.2">
      <c r="A30" s="92"/>
      <c r="B30" s="93">
        <v>641</v>
      </c>
      <c r="C30" s="94" t="s">
        <v>56</v>
      </c>
      <c r="D30" s="55"/>
      <c r="E30" s="55"/>
      <c r="F30" s="56"/>
      <c r="G30" s="57">
        <f>G31+G33+G32</f>
        <v>1567.3899999999999</v>
      </c>
      <c r="H30" s="58">
        <f>H31+H33+H32</f>
        <v>0</v>
      </c>
      <c r="I30" s="58">
        <f>I31+I33+I32</f>
        <v>3421</v>
      </c>
      <c r="J30" s="57">
        <f>J31+J33+J32</f>
        <v>3420.66</v>
      </c>
      <c r="K30" s="76">
        <f t="shared" si="8"/>
        <v>218.23923847925533</v>
      </c>
      <c r="L30" s="59">
        <f t="shared" si="10"/>
        <v>99.99006138555977</v>
      </c>
      <c r="M30" s="95">
        <v>641</v>
      </c>
      <c r="N30" s="94" t="s">
        <v>56</v>
      </c>
      <c r="O30" s="96">
        <f t="shared" ref="O30:V30" si="12">O31+O33+O32</f>
        <v>0</v>
      </c>
      <c r="P30" s="96"/>
      <c r="Q30" s="96">
        <f t="shared" si="12"/>
        <v>3420.66</v>
      </c>
      <c r="R30" s="96">
        <f t="shared" si="12"/>
        <v>0</v>
      </c>
      <c r="S30" s="97">
        <f t="shared" si="12"/>
        <v>0</v>
      </c>
      <c r="T30" s="96">
        <f t="shared" si="12"/>
        <v>0</v>
      </c>
      <c r="U30" s="97">
        <f t="shared" si="12"/>
        <v>0</v>
      </c>
      <c r="V30" s="96">
        <f t="shared" si="12"/>
        <v>0</v>
      </c>
    </row>
    <row r="31" spans="1:22" ht="11.25" hidden="1" customHeight="1" x14ac:dyDescent="0.2">
      <c r="A31" s="98"/>
      <c r="B31" s="99">
        <v>6413</v>
      </c>
      <c r="C31" s="100" t="s">
        <v>57</v>
      </c>
      <c r="D31" s="46"/>
      <c r="E31" s="46"/>
      <c r="F31" s="47"/>
      <c r="G31" s="85">
        <v>0.31</v>
      </c>
      <c r="H31" s="75">
        <v>0</v>
      </c>
      <c r="I31" s="75">
        <v>0</v>
      </c>
      <c r="J31" s="85">
        <v>0.66</v>
      </c>
      <c r="K31" s="76">
        <f t="shared" si="8"/>
        <v>212.90322580645164</v>
      </c>
      <c r="L31" s="77">
        <v>0</v>
      </c>
      <c r="M31" s="101">
        <v>6413</v>
      </c>
      <c r="N31" s="100" t="s">
        <v>57</v>
      </c>
      <c r="O31" s="79">
        <v>0</v>
      </c>
      <c r="P31" s="79"/>
      <c r="Q31" s="79">
        <v>0.66</v>
      </c>
      <c r="R31" s="102"/>
      <c r="S31" s="103"/>
      <c r="T31" s="102"/>
      <c r="U31" s="104"/>
      <c r="V31" s="79">
        <v>0</v>
      </c>
    </row>
    <row r="32" spans="1:22" ht="12" hidden="1" customHeight="1" x14ac:dyDescent="0.2">
      <c r="A32" s="98"/>
      <c r="B32" s="99">
        <v>6416</v>
      </c>
      <c r="C32" s="100" t="s">
        <v>58</v>
      </c>
      <c r="D32" s="46"/>
      <c r="E32" s="46"/>
      <c r="F32" s="47"/>
      <c r="G32" s="85">
        <v>1567.08</v>
      </c>
      <c r="H32" s="75">
        <v>0</v>
      </c>
      <c r="I32" s="75">
        <v>3421</v>
      </c>
      <c r="J32" s="105">
        <v>0</v>
      </c>
      <c r="K32" s="76">
        <f t="shared" si="8"/>
        <v>0</v>
      </c>
      <c r="L32" s="77">
        <f t="shared" si="10"/>
        <v>0</v>
      </c>
      <c r="M32" s="101">
        <v>6414</v>
      </c>
      <c r="N32" s="100" t="s">
        <v>59</v>
      </c>
      <c r="O32" s="79">
        <v>0</v>
      </c>
      <c r="P32" s="79"/>
      <c r="Q32" s="79">
        <v>0</v>
      </c>
      <c r="R32" s="102"/>
      <c r="S32" s="103"/>
      <c r="T32" s="102"/>
      <c r="U32" s="104"/>
      <c r="V32" s="79">
        <v>0</v>
      </c>
    </row>
    <row r="33" spans="1:22" ht="12" hidden="1" customHeight="1" x14ac:dyDescent="0.2">
      <c r="A33" s="98"/>
      <c r="B33" s="99">
        <v>6419</v>
      </c>
      <c r="C33" s="100" t="s">
        <v>60</v>
      </c>
      <c r="D33" s="46"/>
      <c r="E33" s="46"/>
      <c r="F33" s="47"/>
      <c r="G33" s="106">
        <v>0</v>
      </c>
      <c r="H33" s="75"/>
      <c r="I33" s="75"/>
      <c r="J33" s="106">
        <v>3420</v>
      </c>
      <c r="K33" s="76" t="e">
        <f t="shared" si="8"/>
        <v>#DIV/0!</v>
      </c>
      <c r="L33" s="77" t="e">
        <f t="shared" si="10"/>
        <v>#DIV/0!</v>
      </c>
      <c r="M33" s="101">
        <v>6416</v>
      </c>
      <c r="N33" s="100" t="s">
        <v>58</v>
      </c>
      <c r="O33" s="79">
        <v>0</v>
      </c>
      <c r="P33" s="79"/>
      <c r="Q33" s="79">
        <v>3420</v>
      </c>
      <c r="R33" s="102"/>
      <c r="S33" s="103"/>
      <c r="T33" s="102"/>
      <c r="U33" s="104"/>
      <c r="V33" s="79">
        <v>0</v>
      </c>
    </row>
    <row r="34" spans="1:22" ht="12" hidden="1" customHeight="1" x14ac:dyDescent="0.2">
      <c r="A34" s="98"/>
      <c r="B34" s="99"/>
      <c r="C34" s="100"/>
      <c r="D34" s="46"/>
      <c r="E34" s="46"/>
      <c r="F34" s="47"/>
      <c r="G34" s="107"/>
      <c r="H34" s="75"/>
      <c r="I34" s="75"/>
      <c r="J34" s="107"/>
      <c r="K34" s="76"/>
      <c r="L34" s="77"/>
      <c r="M34" s="101">
        <v>6419</v>
      </c>
      <c r="N34" s="100" t="s">
        <v>61</v>
      </c>
      <c r="O34" s="79"/>
      <c r="P34" s="79"/>
      <c r="Q34" s="79"/>
      <c r="R34" s="102"/>
      <c r="S34" s="103"/>
      <c r="T34" s="102"/>
      <c r="U34" s="104"/>
      <c r="V34" s="79"/>
    </row>
    <row r="35" spans="1:22" s="63" customFormat="1" ht="13.5" hidden="1" customHeight="1" x14ac:dyDescent="0.2">
      <c r="A35" s="92"/>
      <c r="B35" s="93">
        <v>65</v>
      </c>
      <c r="C35" s="94" t="s">
        <v>62</v>
      </c>
      <c r="D35" s="55"/>
      <c r="E35" s="55"/>
      <c r="F35" s="56"/>
      <c r="G35" s="57">
        <f t="shared" ref="G35:J36" si="13">G36</f>
        <v>21435</v>
      </c>
      <c r="H35" s="58">
        <f t="shared" si="13"/>
        <v>0</v>
      </c>
      <c r="I35" s="58">
        <f t="shared" si="13"/>
        <v>27000</v>
      </c>
      <c r="J35" s="57">
        <f t="shared" si="13"/>
        <v>39886</v>
      </c>
      <c r="K35" s="59">
        <f t="shared" si="8"/>
        <v>186.07884301376254</v>
      </c>
      <c r="L35" s="59">
        <f t="shared" si="10"/>
        <v>147.72592592592594</v>
      </c>
      <c r="M35" s="95">
        <v>65</v>
      </c>
      <c r="N35" s="94" t="s">
        <v>62</v>
      </c>
      <c r="O35" s="96">
        <f>O36</f>
        <v>0</v>
      </c>
      <c r="P35" s="96"/>
      <c r="Q35" s="96">
        <f t="shared" ref="Q35:V36" si="14">Q36</f>
        <v>0</v>
      </c>
      <c r="R35" s="96">
        <f t="shared" si="14"/>
        <v>39486</v>
      </c>
      <c r="S35" s="97">
        <f t="shared" si="14"/>
        <v>400</v>
      </c>
      <c r="T35" s="96">
        <f t="shared" si="14"/>
        <v>0</v>
      </c>
      <c r="U35" s="97">
        <f t="shared" si="14"/>
        <v>0</v>
      </c>
      <c r="V35" s="96">
        <f t="shared" si="14"/>
        <v>0</v>
      </c>
    </row>
    <row r="36" spans="1:22" s="63" customFormat="1" ht="13.5" hidden="1" customHeight="1" x14ac:dyDescent="0.2">
      <c r="A36" s="92"/>
      <c r="B36" s="93">
        <v>652</v>
      </c>
      <c r="C36" s="94" t="s">
        <v>63</v>
      </c>
      <c r="D36" s="55"/>
      <c r="E36" s="55"/>
      <c r="F36" s="56"/>
      <c r="G36" s="108">
        <f t="shared" si="13"/>
        <v>21435</v>
      </c>
      <c r="H36" s="109">
        <f t="shared" si="13"/>
        <v>0</v>
      </c>
      <c r="I36" s="109">
        <f t="shared" si="13"/>
        <v>27000</v>
      </c>
      <c r="J36" s="108">
        <f t="shared" si="13"/>
        <v>39886</v>
      </c>
      <c r="K36" s="59">
        <f t="shared" si="8"/>
        <v>186.07884301376254</v>
      </c>
      <c r="L36" s="59">
        <f t="shared" si="10"/>
        <v>147.72592592592594</v>
      </c>
      <c r="M36" s="95">
        <v>652</v>
      </c>
      <c r="N36" s="94" t="s">
        <v>63</v>
      </c>
      <c r="O36" s="110">
        <f>O37</f>
        <v>0</v>
      </c>
      <c r="P36" s="110"/>
      <c r="Q36" s="110">
        <f t="shared" si="14"/>
        <v>0</v>
      </c>
      <c r="R36" s="110">
        <f t="shared" si="14"/>
        <v>39486</v>
      </c>
      <c r="S36" s="111">
        <f t="shared" si="14"/>
        <v>400</v>
      </c>
      <c r="T36" s="110">
        <f t="shared" si="14"/>
        <v>0</v>
      </c>
      <c r="U36" s="111">
        <f t="shared" si="14"/>
        <v>0</v>
      </c>
      <c r="V36" s="110">
        <f t="shared" si="14"/>
        <v>0</v>
      </c>
    </row>
    <row r="37" spans="1:22" ht="12" hidden="1" customHeight="1" x14ac:dyDescent="0.2">
      <c r="A37" s="98"/>
      <c r="B37" s="99">
        <v>6526</v>
      </c>
      <c r="C37" s="100" t="s">
        <v>64</v>
      </c>
      <c r="D37" s="46"/>
      <c r="E37" s="46"/>
      <c r="F37" s="47"/>
      <c r="G37" s="85">
        <v>21435</v>
      </c>
      <c r="H37" s="75">
        <v>0</v>
      </c>
      <c r="I37" s="75">
        <v>27000</v>
      </c>
      <c r="J37" s="85">
        <v>39886</v>
      </c>
      <c r="K37" s="77">
        <f t="shared" si="8"/>
        <v>186.07884301376254</v>
      </c>
      <c r="L37" s="77">
        <f t="shared" si="10"/>
        <v>147.72592592592594</v>
      </c>
      <c r="M37" s="101">
        <v>6526</v>
      </c>
      <c r="N37" s="100" t="s">
        <v>64</v>
      </c>
      <c r="O37" s="79"/>
      <c r="P37" s="79"/>
      <c r="Q37" s="79">
        <v>0</v>
      </c>
      <c r="R37" s="79">
        <v>39486</v>
      </c>
      <c r="S37" s="91">
        <v>400</v>
      </c>
      <c r="T37" s="102"/>
      <c r="U37" s="104"/>
      <c r="V37" s="79">
        <v>0</v>
      </c>
    </row>
    <row r="38" spans="1:22" s="63" customFormat="1" ht="13.5" hidden="1" customHeight="1" x14ac:dyDescent="0.2">
      <c r="A38" s="92"/>
      <c r="B38" s="93">
        <v>66</v>
      </c>
      <c r="C38" s="94" t="s">
        <v>65</v>
      </c>
      <c r="D38" s="55"/>
      <c r="E38" s="55"/>
      <c r="F38" s="56"/>
      <c r="G38" s="57">
        <f>G39+G42</f>
        <v>52515.199999999997</v>
      </c>
      <c r="H38" s="58">
        <f>H39+H42</f>
        <v>0</v>
      </c>
      <c r="I38" s="58">
        <f>I39+I42</f>
        <v>96266</v>
      </c>
      <c r="J38" s="57">
        <f>J39+J42</f>
        <v>111389.15</v>
      </c>
      <c r="K38" s="59">
        <f t="shared" si="8"/>
        <v>212.10839909207237</v>
      </c>
      <c r="L38" s="59">
        <f t="shared" si="10"/>
        <v>115.70975214509795</v>
      </c>
      <c r="M38" s="95">
        <v>66</v>
      </c>
      <c r="N38" s="94" t="s">
        <v>65</v>
      </c>
      <c r="O38" s="96">
        <f>O39+O42</f>
        <v>0</v>
      </c>
      <c r="P38" s="96"/>
      <c r="Q38" s="96">
        <f t="shared" ref="Q38:V38" si="15">Q39+Q42</f>
        <v>96224</v>
      </c>
      <c r="R38" s="96">
        <f t="shared" si="15"/>
        <v>0</v>
      </c>
      <c r="S38" s="97">
        <f>S39+S42</f>
        <v>0</v>
      </c>
      <c r="T38" s="96">
        <f t="shared" si="15"/>
        <v>0</v>
      </c>
      <c r="U38" s="97">
        <f t="shared" si="15"/>
        <v>0</v>
      </c>
      <c r="V38" s="96">
        <f t="shared" si="15"/>
        <v>0</v>
      </c>
    </row>
    <row r="39" spans="1:22" s="63" customFormat="1" ht="13.5" hidden="1" customHeight="1" x14ac:dyDescent="0.2">
      <c r="A39" s="92"/>
      <c r="B39" s="93">
        <v>661</v>
      </c>
      <c r="C39" s="94" t="s">
        <v>66</v>
      </c>
      <c r="D39" s="55"/>
      <c r="E39" s="55"/>
      <c r="F39" s="56"/>
      <c r="G39" s="57">
        <f>G41+G40</f>
        <v>51281.599999999999</v>
      </c>
      <c r="H39" s="58">
        <f>H41+H40</f>
        <v>0</v>
      </c>
      <c r="I39" s="58">
        <f>I41+I40</f>
        <v>80166</v>
      </c>
      <c r="J39" s="57">
        <f>J41+J40</f>
        <v>96225.15</v>
      </c>
      <c r="K39" s="59">
        <f t="shared" si="8"/>
        <v>187.64069373810489</v>
      </c>
      <c r="L39" s="59">
        <f t="shared" si="10"/>
        <v>120.03237033156199</v>
      </c>
      <c r="M39" s="95">
        <v>661</v>
      </c>
      <c r="N39" s="94" t="s">
        <v>66</v>
      </c>
      <c r="O39" s="61">
        <f>O41+O40</f>
        <v>0</v>
      </c>
      <c r="P39" s="61"/>
      <c r="Q39" s="61">
        <f t="shared" ref="Q39:V39" si="16">Q41+Q40</f>
        <v>96224</v>
      </c>
      <c r="R39" s="61">
        <f t="shared" si="16"/>
        <v>0</v>
      </c>
      <c r="S39" s="62">
        <f>S41+S40</f>
        <v>0</v>
      </c>
      <c r="T39" s="61">
        <f t="shared" si="16"/>
        <v>0</v>
      </c>
      <c r="U39" s="62">
        <f t="shared" si="16"/>
        <v>0</v>
      </c>
      <c r="V39" s="61">
        <f t="shared" si="16"/>
        <v>0</v>
      </c>
    </row>
    <row r="40" spans="1:22" s="116" customFormat="1" ht="13.5" hidden="1" customHeight="1" x14ac:dyDescent="0.2">
      <c r="A40" s="36"/>
      <c r="B40" s="112">
        <v>6614</v>
      </c>
      <c r="C40" s="112" t="s">
        <v>67</v>
      </c>
      <c r="D40" s="113"/>
      <c r="E40" s="113"/>
      <c r="F40" s="114"/>
      <c r="G40" s="85">
        <v>180</v>
      </c>
      <c r="H40" s="75">
        <v>0</v>
      </c>
      <c r="I40" s="75">
        <v>0</v>
      </c>
      <c r="J40" s="85">
        <v>77.5</v>
      </c>
      <c r="K40" s="76">
        <f t="shared" si="8"/>
        <v>43.055555555555557</v>
      </c>
      <c r="L40" s="76" t="s">
        <v>5</v>
      </c>
      <c r="M40" s="101">
        <v>6614</v>
      </c>
      <c r="N40" s="112" t="s">
        <v>67</v>
      </c>
      <c r="O40" s="79"/>
      <c r="P40" s="79"/>
      <c r="Q40" s="115">
        <v>76</v>
      </c>
      <c r="R40" s="79"/>
      <c r="S40" s="80"/>
      <c r="T40" s="79"/>
      <c r="U40" s="80"/>
      <c r="V40" s="79"/>
    </row>
    <row r="41" spans="1:22" s="124" customFormat="1" ht="12" hidden="1" customHeight="1" x14ac:dyDescent="0.2">
      <c r="A41" s="117"/>
      <c r="B41" s="118">
        <v>6615</v>
      </c>
      <c r="C41" s="118" t="s">
        <v>68</v>
      </c>
      <c r="D41" s="119"/>
      <c r="E41" s="119"/>
      <c r="F41" s="120"/>
      <c r="G41" s="85">
        <v>51101.599999999999</v>
      </c>
      <c r="H41" s="75">
        <v>0</v>
      </c>
      <c r="I41" s="75">
        <v>80166</v>
      </c>
      <c r="J41" s="85">
        <v>96147.65</v>
      </c>
      <c r="K41" s="76">
        <f t="shared" si="8"/>
        <v>188.14997964838673</v>
      </c>
      <c r="L41" s="77">
        <f t="shared" si="10"/>
        <v>119.93569593094328</v>
      </c>
      <c r="M41" s="121">
        <v>6615</v>
      </c>
      <c r="N41" s="118" t="s">
        <v>68</v>
      </c>
      <c r="O41" s="122"/>
      <c r="P41" s="122"/>
      <c r="Q41" s="115">
        <v>96148</v>
      </c>
      <c r="R41" s="122"/>
      <c r="S41" s="123"/>
      <c r="T41" s="122"/>
      <c r="U41" s="123"/>
      <c r="V41" s="122"/>
    </row>
    <row r="42" spans="1:22" s="128" customFormat="1" ht="1.5" customHeight="1" x14ac:dyDescent="0.2">
      <c r="A42" s="125"/>
      <c r="B42" s="94">
        <v>663</v>
      </c>
      <c r="C42" s="94" t="s">
        <v>69</v>
      </c>
      <c r="D42" s="126"/>
      <c r="E42" s="126"/>
      <c r="F42" s="127"/>
      <c r="G42" s="57">
        <f>G43+G44</f>
        <v>1233.5999999999999</v>
      </c>
      <c r="H42" s="58">
        <f>H43+H44</f>
        <v>0</v>
      </c>
      <c r="I42" s="58">
        <f>I43+I44</f>
        <v>16100</v>
      </c>
      <c r="J42" s="57">
        <f>J43+J44</f>
        <v>15164</v>
      </c>
      <c r="K42" s="76">
        <f t="shared" si="8"/>
        <v>1229.2477302204929</v>
      </c>
      <c r="L42" s="59">
        <f t="shared" si="10"/>
        <v>94.186335403726702</v>
      </c>
      <c r="M42" s="95">
        <v>663</v>
      </c>
      <c r="N42" s="94" t="s">
        <v>69</v>
      </c>
      <c r="O42" s="96">
        <f>O43+O44</f>
        <v>0</v>
      </c>
      <c r="P42" s="96"/>
      <c r="Q42" s="96">
        <f t="shared" ref="Q42:V42" si="17">Q43+Q44</f>
        <v>0</v>
      </c>
      <c r="R42" s="96">
        <f t="shared" si="17"/>
        <v>0</v>
      </c>
      <c r="S42" s="97">
        <f>S43+S44</f>
        <v>0</v>
      </c>
      <c r="T42" s="96">
        <f t="shared" si="17"/>
        <v>0</v>
      </c>
      <c r="U42" s="97">
        <f t="shared" si="17"/>
        <v>0</v>
      </c>
      <c r="V42" s="96">
        <f t="shared" si="17"/>
        <v>0</v>
      </c>
    </row>
    <row r="43" spans="1:22" s="124" customFormat="1" ht="12" hidden="1" customHeight="1" x14ac:dyDescent="0.2">
      <c r="A43" s="117"/>
      <c r="B43" s="118">
        <v>6631</v>
      </c>
      <c r="C43" s="118" t="s">
        <v>70</v>
      </c>
      <c r="D43" s="119"/>
      <c r="E43" s="119"/>
      <c r="F43" s="120"/>
      <c r="G43" s="74">
        <v>0</v>
      </c>
      <c r="H43" s="75">
        <v>0</v>
      </c>
      <c r="I43" s="75">
        <v>16100</v>
      </c>
      <c r="J43" s="74">
        <v>0</v>
      </c>
      <c r="K43" s="76" t="e">
        <f t="shared" si="8"/>
        <v>#DIV/0!</v>
      </c>
      <c r="L43" s="77">
        <f t="shared" si="10"/>
        <v>0</v>
      </c>
      <c r="M43" s="121">
        <v>6631</v>
      </c>
      <c r="N43" s="118" t="s">
        <v>70</v>
      </c>
      <c r="O43" s="122"/>
      <c r="P43" s="122"/>
      <c r="Q43" s="79">
        <v>0</v>
      </c>
      <c r="R43" s="122"/>
      <c r="S43" s="123"/>
      <c r="T43" s="122"/>
      <c r="U43" s="123">
        <v>0</v>
      </c>
      <c r="V43" s="122"/>
    </row>
    <row r="44" spans="1:22" s="124" customFormat="1" ht="12" hidden="1" customHeight="1" x14ac:dyDescent="0.2">
      <c r="A44" s="117"/>
      <c r="B44" s="118">
        <v>6632</v>
      </c>
      <c r="C44" s="118" t="s">
        <v>71</v>
      </c>
      <c r="D44" s="119"/>
      <c r="E44" s="119"/>
      <c r="F44" s="120"/>
      <c r="G44" s="85">
        <v>1233.5999999999999</v>
      </c>
      <c r="H44" s="75">
        <v>0</v>
      </c>
      <c r="I44" s="75"/>
      <c r="J44" s="85">
        <v>15164</v>
      </c>
      <c r="K44" s="76">
        <f t="shared" si="8"/>
        <v>1229.2477302204929</v>
      </c>
      <c r="L44" s="77" t="e">
        <f t="shared" si="10"/>
        <v>#DIV/0!</v>
      </c>
      <c r="M44" s="121">
        <v>6632</v>
      </c>
      <c r="N44" s="118" t="s">
        <v>71</v>
      </c>
      <c r="O44" s="122"/>
      <c r="P44" s="122"/>
      <c r="Q44" s="79">
        <v>0</v>
      </c>
      <c r="R44" s="122"/>
      <c r="S44" s="123"/>
      <c r="T44" s="122"/>
      <c r="U44" s="123">
        <v>0</v>
      </c>
      <c r="V44" s="122"/>
    </row>
    <row r="45" spans="1:22" s="69" customFormat="1" ht="13.5" hidden="1" customHeight="1" x14ac:dyDescent="0.2">
      <c r="A45" s="129"/>
      <c r="B45" s="130">
        <v>67</v>
      </c>
      <c r="C45" s="130" t="s">
        <v>72</v>
      </c>
      <c r="D45" s="66"/>
      <c r="E45" s="66"/>
      <c r="F45" s="67"/>
      <c r="G45" s="57">
        <f>G46</f>
        <v>2524981.1799999997</v>
      </c>
      <c r="H45" s="58">
        <f>H46</f>
        <v>0</v>
      </c>
      <c r="I45" s="58">
        <f>I46</f>
        <v>1948220</v>
      </c>
      <c r="J45" s="57">
        <f>J46</f>
        <v>2144608.3199999998</v>
      </c>
      <c r="K45" s="76">
        <f t="shared" si="8"/>
        <v>84.935616034967836</v>
      </c>
      <c r="L45" s="59">
        <f t="shared" si="10"/>
        <v>110.0803974910431</v>
      </c>
      <c r="M45" s="131">
        <v>67</v>
      </c>
      <c r="N45" s="130" t="s">
        <v>72</v>
      </c>
      <c r="O45" s="61">
        <f>O46</f>
        <v>966250</v>
      </c>
      <c r="P45" s="61">
        <f>P46</f>
        <v>1178358.32</v>
      </c>
      <c r="Q45" s="61">
        <f t="shared" ref="Q45:V45" si="18">Q46</f>
        <v>0</v>
      </c>
      <c r="R45" s="61">
        <f t="shared" si="18"/>
        <v>0</v>
      </c>
      <c r="S45" s="62">
        <f t="shared" si="18"/>
        <v>0</v>
      </c>
      <c r="T45" s="61">
        <f t="shared" si="18"/>
        <v>0</v>
      </c>
      <c r="U45" s="62">
        <f t="shared" si="18"/>
        <v>0</v>
      </c>
      <c r="V45" s="61">
        <f t="shared" si="18"/>
        <v>0</v>
      </c>
    </row>
    <row r="46" spans="1:22" s="128" customFormat="1" ht="13.5" hidden="1" customHeight="1" x14ac:dyDescent="0.2">
      <c r="A46" s="125"/>
      <c r="B46" s="94">
        <v>671</v>
      </c>
      <c r="C46" s="94" t="s">
        <v>73</v>
      </c>
      <c r="D46" s="126"/>
      <c r="E46" s="126"/>
      <c r="F46" s="127"/>
      <c r="G46" s="57">
        <f>G47+G48</f>
        <v>2524981.1799999997</v>
      </c>
      <c r="H46" s="58">
        <f>H47+H48</f>
        <v>0</v>
      </c>
      <c r="I46" s="58">
        <f>I47+I48</f>
        <v>1948220</v>
      </c>
      <c r="J46" s="57">
        <f>J47+J48</f>
        <v>2144608.3199999998</v>
      </c>
      <c r="K46" s="76">
        <f t="shared" si="8"/>
        <v>84.935616034967836</v>
      </c>
      <c r="L46" s="59">
        <f t="shared" si="10"/>
        <v>110.0803974910431</v>
      </c>
      <c r="M46" s="95">
        <v>671</v>
      </c>
      <c r="N46" s="94" t="s">
        <v>73</v>
      </c>
      <c r="O46" s="96">
        <f>O47+O48</f>
        <v>966250</v>
      </c>
      <c r="P46" s="96">
        <f>P47+P48</f>
        <v>1178358.32</v>
      </c>
      <c r="Q46" s="96">
        <f t="shared" ref="Q46:V46" si="19">Q47+Q48</f>
        <v>0</v>
      </c>
      <c r="R46" s="96">
        <f t="shared" si="19"/>
        <v>0</v>
      </c>
      <c r="S46" s="97">
        <f>S47+S48</f>
        <v>0</v>
      </c>
      <c r="T46" s="96">
        <f t="shared" si="19"/>
        <v>0</v>
      </c>
      <c r="U46" s="97">
        <f t="shared" si="19"/>
        <v>0</v>
      </c>
      <c r="V46" s="96">
        <f t="shared" si="19"/>
        <v>0</v>
      </c>
    </row>
    <row r="47" spans="1:22" s="124" customFormat="1" ht="12" hidden="1" customHeight="1" x14ac:dyDescent="0.2">
      <c r="A47" s="117"/>
      <c r="B47" s="118">
        <v>6711</v>
      </c>
      <c r="C47" s="118" t="s">
        <v>74</v>
      </c>
      <c r="D47" s="119"/>
      <c r="E47" s="119"/>
      <c r="F47" s="120"/>
      <c r="G47" s="85">
        <v>2291879.17</v>
      </c>
      <c r="H47" s="75">
        <v>0</v>
      </c>
      <c r="I47" s="75">
        <v>1948220</v>
      </c>
      <c r="J47" s="132">
        <v>1636913.13</v>
      </c>
      <c r="K47" s="76">
        <f t="shared" si="8"/>
        <v>71.422313681571609</v>
      </c>
      <c r="L47" s="77">
        <f t="shared" si="10"/>
        <v>84.020959131925537</v>
      </c>
      <c r="M47" s="121">
        <v>6711</v>
      </c>
      <c r="N47" s="118" t="s">
        <v>74</v>
      </c>
      <c r="O47" s="122">
        <v>966250</v>
      </c>
      <c r="P47" s="122">
        <v>670663.13</v>
      </c>
      <c r="Q47" s="79">
        <v>0</v>
      </c>
      <c r="R47" s="122">
        <v>0</v>
      </c>
      <c r="S47" s="123">
        <v>0</v>
      </c>
      <c r="T47" s="122">
        <v>0</v>
      </c>
      <c r="U47" s="123"/>
      <c r="V47" s="122"/>
    </row>
    <row r="48" spans="1:22" s="124" customFormat="1" ht="12" hidden="1" customHeight="1" x14ac:dyDescent="0.2">
      <c r="A48" s="117"/>
      <c r="B48" s="118">
        <v>6712</v>
      </c>
      <c r="C48" s="118" t="s">
        <v>75</v>
      </c>
      <c r="D48" s="119"/>
      <c r="E48" s="119"/>
      <c r="F48" s="120"/>
      <c r="G48" s="85">
        <v>233102.01</v>
      </c>
      <c r="H48" s="75"/>
      <c r="I48" s="75"/>
      <c r="J48" s="132">
        <v>507695.19</v>
      </c>
      <c r="K48" s="76">
        <f t="shared" si="8"/>
        <v>217.79957624561024</v>
      </c>
      <c r="L48" s="77" t="e">
        <f t="shared" si="10"/>
        <v>#DIV/0!</v>
      </c>
      <c r="M48" s="121">
        <v>6712</v>
      </c>
      <c r="N48" s="118" t="s">
        <v>75</v>
      </c>
      <c r="O48" s="122">
        <v>0</v>
      </c>
      <c r="P48" s="122">
        <v>507695.19</v>
      </c>
      <c r="Q48" s="79">
        <v>0</v>
      </c>
      <c r="R48" s="122">
        <v>0</v>
      </c>
      <c r="S48" s="123"/>
      <c r="T48" s="122"/>
      <c r="U48" s="123"/>
      <c r="V48" s="122"/>
    </row>
    <row r="49" spans="1:22" s="124" customFormat="1" ht="12" hidden="1" customHeight="1" x14ac:dyDescent="0.2">
      <c r="A49" s="117"/>
      <c r="B49" s="130">
        <v>68</v>
      </c>
      <c r="C49" s="118" t="s">
        <v>76</v>
      </c>
      <c r="D49" s="119"/>
      <c r="E49" s="119"/>
      <c r="F49" s="120"/>
      <c r="G49" s="133">
        <f>G50</f>
        <v>70</v>
      </c>
      <c r="H49" s="75"/>
      <c r="I49" s="75">
        <v>2</v>
      </c>
      <c r="J49" s="134">
        <v>1.65</v>
      </c>
      <c r="K49" s="76">
        <f t="shared" si="8"/>
        <v>2.3571428571428568</v>
      </c>
      <c r="L49" s="77"/>
      <c r="M49" s="131">
        <v>68</v>
      </c>
      <c r="N49" s="130" t="s">
        <v>76</v>
      </c>
      <c r="O49" s="122"/>
      <c r="P49" s="122"/>
      <c r="Q49" s="61">
        <f>Q50</f>
        <v>2</v>
      </c>
      <c r="R49" s="122"/>
      <c r="S49" s="123"/>
      <c r="T49" s="122"/>
      <c r="U49" s="123"/>
      <c r="V49" s="122"/>
    </row>
    <row r="50" spans="1:22" s="124" customFormat="1" ht="12" hidden="1" customHeight="1" x14ac:dyDescent="0.2">
      <c r="A50" s="117"/>
      <c r="B50" s="118">
        <v>6831</v>
      </c>
      <c r="C50" s="118" t="s">
        <v>76</v>
      </c>
      <c r="D50" s="119"/>
      <c r="E50" s="119"/>
      <c r="F50" s="120"/>
      <c r="G50" s="135">
        <v>70</v>
      </c>
      <c r="H50" s="75"/>
      <c r="I50" s="75">
        <v>2</v>
      </c>
      <c r="J50" s="136">
        <v>1.65</v>
      </c>
      <c r="K50" s="76">
        <f t="shared" si="8"/>
        <v>2.3571428571428568</v>
      </c>
      <c r="L50" s="77"/>
      <c r="M50" s="121">
        <v>6831</v>
      </c>
      <c r="N50" s="118" t="s">
        <v>76</v>
      </c>
      <c r="O50" s="122"/>
      <c r="P50" s="122"/>
      <c r="Q50" s="79">
        <v>2</v>
      </c>
      <c r="R50" s="122">
        <v>0</v>
      </c>
      <c r="S50" s="123"/>
      <c r="T50" s="122"/>
      <c r="U50" s="123"/>
      <c r="V50" s="122"/>
    </row>
    <row r="51" spans="1:22" s="63" customFormat="1" ht="13.5" customHeight="1" x14ac:dyDescent="0.2">
      <c r="A51" s="137"/>
      <c r="B51" s="130">
        <v>3</v>
      </c>
      <c r="C51" s="130" t="s">
        <v>77</v>
      </c>
      <c r="D51" s="138"/>
      <c r="E51" s="138"/>
      <c r="F51" s="139"/>
      <c r="G51" s="57">
        <f>G52+G61+G92+G100+G104+G97</f>
        <v>10013034.060000001</v>
      </c>
      <c r="H51" s="58">
        <f>H52+H61+H92+H100+H104+H97</f>
        <v>0</v>
      </c>
      <c r="I51" s="58">
        <f>I52+I61+I92+I100+I104+I97</f>
        <v>9236977</v>
      </c>
      <c r="J51" s="57">
        <f>J52+J61+J92+J100+J104+J97</f>
        <v>10195188.890000001</v>
      </c>
      <c r="K51" s="76">
        <f t="shared" si="8"/>
        <v>101.81917717355692</v>
      </c>
      <c r="L51" s="59">
        <f t="shared" si="10"/>
        <v>110.37365244061992</v>
      </c>
      <c r="M51" s="131">
        <v>3</v>
      </c>
      <c r="N51" s="130" t="s">
        <v>77</v>
      </c>
      <c r="O51" s="61">
        <f>O52+O61+O92+O100+O104+O97</f>
        <v>966250</v>
      </c>
      <c r="P51" s="61">
        <f>P52+P61+P92+P100+P104+P97</f>
        <v>690163.35</v>
      </c>
      <c r="Q51" s="61">
        <f t="shared" ref="Q51:V51" si="20">Q52+Q61+Q92+Q100+Q104+Q97</f>
        <v>17274.28</v>
      </c>
      <c r="R51" s="61">
        <f t="shared" si="20"/>
        <v>37222.959999999999</v>
      </c>
      <c r="S51" s="62">
        <f>S52+S61+S92</f>
        <v>8484279</v>
      </c>
      <c r="T51" s="61">
        <f t="shared" si="20"/>
        <v>0</v>
      </c>
      <c r="U51" s="62">
        <f t="shared" si="20"/>
        <v>0</v>
      </c>
      <c r="V51" s="61">
        <f t="shared" si="20"/>
        <v>0</v>
      </c>
    </row>
    <row r="52" spans="1:22" s="63" customFormat="1" ht="1.5" customHeight="1" x14ac:dyDescent="0.2">
      <c r="A52" s="137"/>
      <c r="B52" s="140">
        <v>31</v>
      </c>
      <c r="C52" s="130" t="s">
        <v>78</v>
      </c>
      <c r="D52" s="55"/>
      <c r="E52" s="55"/>
      <c r="F52" s="55"/>
      <c r="G52" s="108">
        <f>G53+G58+G56</f>
        <v>7872609.5200000005</v>
      </c>
      <c r="H52" s="109">
        <f>H53+H58+H56</f>
        <v>0</v>
      </c>
      <c r="I52" s="109">
        <f>I53+I58+I56</f>
        <v>7832082</v>
      </c>
      <c r="J52" s="108">
        <f>J53+J58+J56</f>
        <v>8460459.3000000007</v>
      </c>
      <c r="K52" s="76">
        <f t="shared" si="8"/>
        <v>107.46702574929692</v>
      </c>
      <c r="L52" s="141">
        <f t="shared" si="10"/>
        <v>108.02311952300808</v>
      </c>
      <c r="M52" s="131">
        <v>31</v>
      </c>
      <c r="N52" s="130" t="s">
        <v>78</v>
      </c>
      <c r="O52" s="142">
        <f>O53</f>
        <v>0</v>
      </c>
      <c r="P52" s="142">
        <f>P53</f>
        <v>110787.28</v>
      </c>
      <c r="Q52" s="142">
        <f t="shared" ref="Q52:V52" si="21">Q53+Q58+Q56</f>
        <v>0</v>
      </c>
      <c r="R52" s="142">
        <f>R53+R58+R56</f>
        <v>0</v>
      </c>
      <c r="S52" s="143">
        <f>S53+S56+S58</f>
        <v>8349672</v>
      </c>
      <c r="T52" s="142">
        <f>T53+T58+T56</f>
        <v>0</v>
      </c>
      <c r="U52" s="143">
        <f t="shared" si="21"/>
        <v>0</v>
      </c>
      <c r="V52" s="142">
        <f t="shared" si="21"/>
        <v>0</v>
      </c>
    </row>
    <row r="53" spans="1:22" s="63" customFormat="1" ht="13.5" hidden="1" customHeight="1" x14ac:dyDescent="0.2">
      <c r="A53" s="137"/>
      <c r="B53" s="140">
        <v>311</v>
      </c>
      <c r="C53" s="130" t="s">
        <v>79</v>
      </c>
      <c r="D53" s="55"/>
      <c r="E53" s="55"/>
      <c r="F53" s="55"/>
      <c r="G53" s="108">
        <f>G54+G55</f>
        <v>6584902.5100000007</v>
      </c>
      <c r="H53" s="109">
        <f>H54+H55</f>
        <v>0</v>
      </c>
      <c r="I53" s="109">
        <f>I54+I55</f>
        <v>6510800</v>
      </c>
      <c r="J53" s="108">
        <f>J54+J55</f>
        <v>7039784.1300000008</v>
      </c>
      <c r="K53" s="76">
        <f t="shared" si="8"/>
        <v>106.90794767742126</v>
      </c>
      <c r="L53" s="141">
        <f t="shared" si="10"/>
        <v>108.1247178534128</v>
      </c>
      <c r="M53" s="131">
        <v>311</v>
      </c>
      <c r="N53" s="130" t="s">
        <v>79</v>
      </c>
      <c r="O53" s="142">
        <f>O54+O57+O59</f>
        <v>0</v>
      </c>
      <c r="P53" s="142">
        <f>P54+P57+P59</f>
        <v>110787.28</v>
      </c>
      <c r="Q53" s="142">
        <f t="shared" ref="Q53:T53" si="22">Q54+Q55</f>
        <v>0</v>
      </c>
      <c r="R53" s="142">
        <f t="shared" si="22"/>
        <v>0</v>
      </c>
      <c r="S53" s="143">
        <f t="shared" si="22"/>
        <v>6947096</v>
      </c>
      <c r="T53" s="142">
        <f t="shared" si="22"/>
        <v>0</v>
      </c>
      <c r="U53" s="143">
        <f>U54+U55</f>
        <v>0</v>
      </c>
      <c r="V53" s="142">
        <f>V54+V55</f>
        <v>0</v>
      </c>
    </row>
    <row r="54" spans="1:22" ht="12" hidden="1" customHeight="1" x14ac:dyDescent="0.2">
      <c r="A54" s="98"/>
      <c r="B54" s="99">
        <v>3111</v>
      </c>
      <c r="C54" s="100" t="s">
        <v>80</v>
      </c>
      <c r="D54" s="46"/>
      <c r="E54" s="46"/>
      <c r="F54" s="47"/>
      <c r="G54" s="85">
        <v>6456433.6100000003</v>
      </c>
      <c r="H54" s="144">
        <v>0</v>
      </c>
      <c r="I54" s="144">
        <v>6430800</v>
      </c>
      <c r="J54" s="85">
        <v>6917969.1900000004</v>
      </c>
      <c r="K54" s="76">
        <f t="shared" si="8"/>
        <v>107.1484600923512</v>
      </c>
      <c r="L54" s="77">
        <f t="shared" si="10"/>
        <v>107.57556120544878</v>
      </c>
      <c r="M54" s="101">
        <v>3111</v>
      </c>
      <c r="N54" s="100" t="s">
        <v>81</v>
      </c>
      <c r="O54" s="89"/>
      <c r="P54" s="79">
        <v>92687.51</v>
      </c>
      <c r="Q54" s="102"/>
      <c r="R54" s="102"/>
      <c r="S54" s="145">
        <v>6825281</v>
      </c>
      <c r="T54" s="102"/>
      <c r="U54" s="103"/>
      <c r="V54" s="102"/>
    </row>
    <row r="55" spans="1:22" ht="12" hidden="1" customHeight="1" x14ac:dyDescent="0.2">
      <c r="A55" s="98"/>
      <c r="B55" s="99">
        <v>3113</v>
      </c>
      <c r="C55" s="100" t="s">
        <v>82</v>
      </c>
      <c r="D55" s="46"/>
      <c r="E55" s="46"/>
      <c r="F55" s="47"/>
      <c r="G55" s="85">
        <v>128468.9</v>
      </c>
      <c r="H55" s="146">
        <v>0</v>
      </c>
      <c r="I55" s="146">
        <v>80000</v>
      </c>
      <c r="J55" s="85">
        <v>121814.94</v>
      </c>
      <c r="K55" s="76">
        <f t="shared" si="8"/>
        <v>94.82056746807983</v>
      </c>
      <c r="L55" s="77">
        <f t="shared" si="10"/>
        <v>152.268675</v>
      </c>
      <c r="M55" s="101">
        <v>3113</v>
      </c>
      <c r="N55" s="100" t="s">
        <v>83</v>
      </c>
      <c r="O55" s="89"/>
      <c r="P55" s="79"/>
      <c r="Q55" s="102"/>
      <c r="R55" s="102"/>
      <c r="S55" s="145">
        <v>121815</v>
      </c>
      <c r="T55" s="79"/>
      <c r="U55" s="103"/>
      <c r="V55" s="102"/>
    </row>
    <row r="56" spans="1:22" s="63" customFormat="1" ht="13.5" hidden="1" customHeight="1" x14ac:dyDescent="0.2">
      <c r="A56" s="137"/>
      <c r="B56" s="140">
        <v>312</v>
      </c>
      <c r="C56" s="130" t="s">
        <v>84</v>
      </c>
      <c r="D56" s="55"/>
      <c r="E56" s="55"/>
      <c r="F56" s="56"/>
      <c r="G56" s="57">
        <f>G57</f>
        <v>244126.46</v>
      </c>
      <c r="H56" s="58">
        <f>H57</f>
        <v>0</v>
      </c>
      <c r="I56" s="58">
        <f>I57</f>
        <v>247000</v>
      </c>
      <c r="J56" s="57">
        <f>J57</f>
        <v>309921.34999999998</v>
      </c>
      <c r="K56" s="76">
        <f t="shared" si="8"/>
        <v>126.95115064544827</v>
      </c>
      <c r="L56" s="59">
        <f t="shared" si="10"/>
        <v>125.47423076923077</v>
      </c>
      <c r="M56" s="131">
        <v>312</v>
      </c>
      <c r="N56" s="130" t="s">
        <v>84</v>
      </c>
      <c r="O56" s="61">
        <f>O57</f>
        <v>0</v>
      </c>
      <c r="P56" s="61">
        <f>P57</f>
        <v>9513.7999999999993</v>
      </c>
      <c r="Q56" s="61">
        <f t="shared" ref="Q56:V56" si="23">Q57</f>
        <v>0</v>
      </c>
      <c r="R56" s="61">
        <f t="shared" si="23"/>
        <v>0</v>
      </c>
      <c r="S56" s="143">
        <f t="shared" si="23"/>
        <v>300408</v>
      </c>
      <c r="T56" s="61">
        <f t="shared" si="23"/>
        <v>0</v>
      </c>
      <c r="U56" s="62">
        <f t="shared" si="23"/>
        <v>0</v>
      </c>
      <c r="V56" s="61">
        <f t="shared" si="23"/>
        <v>0</v>
      </c>
    </row>
    <row r="57" spans="1:22" ht="12" hidden="1" customHeight="1" x14ac:dyDescent="0.2">
      <c r="A57" s="98"/>
      <c r="B57" s="99">
        <v>3121</v>
      </c>
      <c r="C57" s="100" t="s">
        <v>85</v>
      </c>
      <c r="D57" s="46"/>
      <c r="E57" s="46"/>
      <c r="F57" s="46"/>
      <c r="G57" s="85">
        <v>244126.46</v>
      </c>
      <c r="H57" s="144">
        <v>0</v>
      </c>
      <c r="I57" s="144">
        <v>247000</v>
      </c>
      <c r="J57" s="85">
        <v>309921.34999999998</v>
      </c>
      <c r="K57" s="76">
        <f t="shared" si="8"/>
        <v>126.95115064544827</v>
      </c>
      <c r="L57" s="77">
        <f t="shared" si="10"/>
        <v>125.47423076923077</v>
      </c>
      <c r="M57" s="101">
        <v>3121</v>
      </c>
      <c r="N57" s="100" t="s">
        <v>84</v>
      </c>
      <c r="O57" s="88"/>
      <c r="P57" s="79">
        <v>9513.7999999999993</v>
      </c>
      <c r="Q57" s="79">
        <v>0</v>
      </c>
      <c r="R57" s="79">
        <v>0</v>
      </c>
      <c r="S57" s="145">
        <v>300408</v>
      </c>
      <c r="T57" s="79">
        <v>0</v>
      </c>
      <c r="U57" s="80">
        <v>0</v>
      </c>
      <c r="V57" s="79">
        <v>0</v>
      </c>
    </row>
    <row r="58" spans="1:22" s="63" customFormat="1" ht="13.5" hidden="1" customHeight="1" x14ac:dyDescent="0.2">
      <c r="A58" s="137"/>
      <c r="B58" s="140">
        <v>313</v>
      </c>
      <c r="C58" s="130" t="s">
        <v>86</v>
      </c>
      <c r="D58" s="55"/>
      <c r="E58" s="55"/>
      <c r="F58" s="55"/>
      <c r="G58" s="108">
        <f>G59+G60</f>
        <v>1043580.55</v>
      </c>
      <c r="H58" s="109">
        <f>H59+H60</f>
        <v>0</v>
      </c>
      <c r="I58" s="109">
        <f>I59+I60</f>
        <v>1074282</v>
      </c>
      <c r="J58" s="108">
        <f>J59+J60</f>
        <v>1110753.82</v>
      </c>
      <c r="K58" s="76">
        <f t="shared" si="8"/>
        <v>106.43680739354524</v>
      </c>
      <c r="L58" s="59">
        <f t="shared" si="10"/>
        <v>103.39499498269542</v>
      </c>
      <c r="M58" s="131">
        <v>313</v>
      </c>
      <c r="N58" s="130" t="s">
        <v>87</v>
      </c>
      <c r="O58" s="142">
        <f>O59+O60</f>
        <v>0</v>
      </c>
      <c r="P58" s="142">
        <f>P59+P60</f>
        <v>8585.9699999999993</v>
      </c>
      <c r="Q58" s="142">
        <f t="shared" ref="Q58:V58" si="24">Q59+Q60</f>
        <v>0</v>
      </c>
      <c r="R58" s="142">
        <f t="shared" si="24"/>
        <v>0</v>
      </c>
      <c r="S58" s="143">
        <f>S59+S60</f>
        <v>1102168</v>
      </c>
      <c r="T58" s="147">
        <f t="shared" si="24"/>
        <v>0</v>
      </c>
      <c r="U58" s="143">
        <f t="shared" si="24"/>
        <v>0</v>
      </c>
      <c r="V58" s="142">
        <f t="shared" si="24"/>
        <v>0</v>
      </c>
    </row>
    <row r="59" spans="1:22" ht="12" hidden="1" customHeight="1" x14ac:dyDescent="0.2">
      <c r="A59" s="98"/>
      <c r="B59" s="99">
        <v>3132</v>
      </c>
      <c r="C59" s="100" t="s">
        <v>88</v>
      </c>
      <c r="D59" s="46"/>
      <c r="E59" s="46"/>
      <c r="F59" s="47"/>
      <c r="G59" s="85">
        <v>1042402.3</v>
      </c>
      <c r="H59" s="144">
        <v>0</v>
      </c>
      <c r="I59" s="144">
        <v>1074282</v>
      </c>
      <c r="J59" s="85">
        <v>1109491.03</v>
      </c>
      <c r="K59" s="76">
        <f t="shared" si="8"/>
        <v>106.43597294441886</v>
      </c>
      <c r="L59" s="77">
        <f t="shared" si="10"/>
        <v>103.27744763479237</v>
      </c>
      <c r="M59" s="101">
        <v>3132</v>
      </c>
      <c r="N59" s="100" t="s">
        <v>89</v>
      </c>
      <c r="O59" s="79">
        <v>0</v>
      </c>
      <c r="P59" s="79">
        <v>8585.9699999999993</v>
      </c>
      <c r="Q59" s="79">
        <v>0</v>
      </c>
      <c r="R59" s="79">
        <v>0</v>
      </c>
      <c r="S59" s="145">
        <v>1100905</v>
      </c>
      <c r="T59" s="79"/>
      <c r="U59" s="80">
        <v>0</v>
      </c>
      <c r="V59" s="79">
        <v>0</v>
      </c>
    </row>
    <row r="60" spans="1:22" ht="0.75" hidden="1" customHeight="1" x14ac:dyDescent="0.2">
      <c r="A60" s="98"/>
      <c r="B60" s="99">
        <v>3133</v>
      </c>
      <c r="C60" s="100" t="s">
        <v>90</v>
      </c>
      <c r="D60" s="46"/>
      <c r="E60" s="46"/>
      <c r="F60" s="47"/>
      <c r="G60" s="85">
        <v>1178.25</v>
      </c>
      <c r="H60" s="75"/>
      <c r="I60" s="75"/>
      <c r="J60" s="85">
        <v>1262.79</v>
      </c>
      <c r="K60" s="76">
        <f t="shared" si="8"/>
        <v>107.17504774029281</v>
      </c>
      <c r="L60" s="77" t="e">
        <f t="shared" si="10"/>
        <v>#DIV/0!</v>
      </c>
      <c r="M60" s="101">
        <v>3133</v>
      </c>
      <c r="N60" s="100" t="s">
        <v>90</v>
      </c>
      <c r="O60" s="89"/>
      <c r="P60" s="79"/>
      <c r="Q60" s="79">
        <v>0</v>
      </c>
      <c r="R60" s="79">
        <v>0</v>
      </c>
      <c r="S60" s="80">
        <v>1263</v>
      </c>
      <c r="T60" s="79">
        <v>0</v>
      </c>
      <c r="U60" s="80">
        <v>0</v>
      </c>
      <c r="V60" s="79">
        <v>0</v>
      </c>
    </row>
    <row r="61" spans="1:22" s="63" customFormat="1" ht="12" hidden="1" customHeight="1" x14ac:dyDescent="0.2">
      <c r="A61" s="137"/>
      <c r="B61" s="140">
        <v>32</v>
      </c>
      <c r="C61" s="130" t="s">
        <v>91</v>
      </c>
      <c r="D61" s="148" t="e">
        <f>D62+D66+D73</f>
        <v>#REF!</v>
      </c>
      <c r="E61" s="148">
        <f>E62+E66+E73</f>
        <v>117021.15</v>
      </c>
      <c r="F61" s="148">
        <f>F62+F66+F73</f>
        <v>84728.48</v>
      </c>
      <c r="G61" s="108">
        <f>G62+G66+G73+G85+G83</f>
        <v>2111972.3499999996</v>
      </c>
      <c r="H61" s="109">
        <f>H62+H66+H73+H85+H83</f>
        <v>0</v>
      </c>
      <c r="I61" s="109">
        <f>I62+I66+I73+I85+I83</f>
        <v>1329790</v>
      </c>
      <c r="J61" s="108">
        <f>J62+J66+J73+J85+J83</f>
        <v>1699959.9400000002</v>
      </c>
      <c r="K61" s="76">
        <f t="shared" si="8"/>
        <v>80.491581246316997</v>
      </c>
      <c r="L61" s="59">
        <f t="shared" si="10"/>
        <v>127.83672158761912</v>
      </c>
      <c r="M61" s="131">
        <v>32</v>
      </c>
      <c r="N61" s="130" t="s">
        <v>91</v>
      </c>
      <c r="O61" s="142">
        <f>O62+O66+O73+O85+O83</f>
        <v>961705.79</v>
      </c>
      <c r="P61" s="142">
        <f>P62+P66+P73+P85+P83</f>
        <v>579376.06999999995</v>
      </c>
      <c r="Q61" s="142">
        <f t="shared" ref="Q61:V61" si="25">Q62+Q66+Q73+Q85+Q83</f>
        <v>17273.66</v>
      </c>
      <c r="R61" s="142">
        <f t="shared" si="25"/>
        <v>37222.959999999999</v>
      </c>
      <c r="S61" s="143">
        <f>S62+S66+S73+S83+S85</f>
        <v>104382</v>
      </c>
      <c r="T61" s="142">
        <f t="shared" si="25"/>
        <v>0</v>
      </c>
      <c r="U61" s="143">
        <f t="shared" si="25"/>
        <v>0</v>
      </c>
      <c r="V61" s="142">
        <f t="shared" si="25"/>
        <v>0</v>
      </c>
    </row>
    <row r="62" spans="1:22" s="63" customFormat="1" ht="12.75" hidden="1" customHeight="1" x14ac:dyDescent="0.2">
      <c r="A62" s="137"/>
      <c r="B62" s="140">
        <v>321</v>
      </c>
      <c r="C62" s="130" t="s">
        <v>92</v>
      </c>
      <c r="D62" s="149" t="e">
        <f t="shared" ref="D62:J62" si="26">SUM(D63:D65)</f>
        <v>#REF!</v>
      </c>
      <c r="E62" s="149">
        <f t="shared" si="26"/>
        <v>29967.629999999997</v>
      </c>
      <c r="F62" s="149">
        <f t="shared" si="26"/>
        <v>27027.35</v>
      </c>
      <c r="G62" s="108">
        <f t="shared" ref="G62" si="27">SUM(G63:G65)</f>
        <v>245269.37</v>
      </c>
      <c r="H62" s="109">
        <f>SUM(H63:H65)</f>
        <v>0</v>
      </c>
      <c r="I62" s="109">
        <f t="shared" si="26"/>
        <v>281500</v>
      </c>
      <c r="J62" s="108">
        <f t="shared" si="26"/>
        <v>401949.47</v>
      </c>
      <c r="K62" s="76">
        <f t="shared" si="8"/>
        <v>163.88082621160564</v>
      </c>
      <c r="L62" s="59">
        <f t="shared" si="10"/>
        <v>142.78844404973356</v>
      </c>
      <c r="M62" s="131">
        <v>321</v>
      </c>
      <c r="N62" s="130" t="s">
        <v>92</v>
      </c>
      <c r="O62" s="142">
        <f>SUM(O63:O65)</f>
        <v>278866.67</v>
      </c>
      <c r="P62" s="142">
        <f>SUM(P63:P65)</f>
        <v>67366</v>
      </c>
      <c r="Q62" s="142">
        <f t="shared" ref="Q62:V62" si="28">SUM(Q63:Q65)</f>
        <v>6562.84</v>
      </c>
      <c r="R62" s="142">
        <f t="shared" si="28"/>
        <v>3199.96</v>
      </c>
      <c r="S62" s="143">
        <f>SUM(S63:S65)</f>
        <v>45954</v>
      </c>
      <c r="T62" s="142">
        <f t="shared" si="28"/>
        <v>0</v>
      </c>
      <c r="U62" s="143">
        <f t="shared" si="28"/>
        <v>0</v>
      </c>
      <c r="V62" s="142">
        <f t="shared" si="28"/>
        <v>0</v>
      </c>
    </row>
    <row r="63" spans="1:22" ht="12" hidden="1" customHeight="1" x14ac:dyDescent="0.2">
      <c r="A63" s="137"/>
      <c r="B63" s="99">
        <v>3211</v>
      </c>
      <c r="C63" s="100" t="s">
        <v>93</v>
      </c>
      <c r="D63" s="150" t="e">
        <f>#REF!</f>
        <v>#REF!</v>
      </c>
      <c r="E63" s="150">
        <v>4268.28</v>
      </c>
      <c r="F63" s="150">
        <v>1048</v>
      </c>
      <c r="G63" s="85">
        <v>55412.28</v>
      </c>
      <c r="H63" s="144">
        <v>0</v>
      </c>
      <c r="I63" s="144">
        <v>72500</v>
      </c>
      <c r="J63" s="85">
        <v>100346.8</v>
      </c>
      <c r="K63" s="76">
        <f t="shared" si="8"/>
        <v>181.09126713428864</v>
      </c>
      <c r="L63" s="77">
        <f t="shared" si="10"/>
        <v>138.40937931034483</v>
      </c>
      <c r="M63" s="101">
        <v>3211</v>
      </c>
      <c r="N63" s="100" t="s">
        <v>94</v>
      </c>
      <c r="O63" s="88">
        <v>63700</v>
      </c>
      <c r="P63" s="88">
        <v>1000</v>
      </c>
      <c r="Q63" s="88">
        <v>5962.84</v>
      </c>
      <c r="R63" s="88">
        <v>3199.96</v>
      </c>
      <c r="S63" s="151">
        <v>26484</v>
      </c>
      <c r="T63" s="88"/>
      <c r="U63" s="151">
        <v>0</v>
      </c>
      <c r="V63" s="88"/>
    </row>
    <row r="64" spans="1:22" ht="12" hidden="1" customHeight="1" x14ac:dyDescent="0.2">
      <c r="A64" s="137"/>
      <c r="B64" s="99">
        <v>3212</v>
      </c>
      <c r="C64" s="100" t="s">
        <v>95</v>
      </c>
      <c r="D64" s="150">
        <v>25296.400000000001</v>
      </c>
      <c r="E64" s="150">
        <v>25699.35</v>
      </c>
      <c r="F64" s="150">
        <v>25699.35</v>
      </c>
      <c r="G64" s="85">
        <v>178137.56</v>
      </c>
      <c r="H64" s="144">
        <v>0</v>
      </c>
      <c r="I64" s="144">
        <v>200000</v>
      </c>
      <c r="J64" s="85">
        <v>272427.98</v>
      </c>
      <c r="K64" s="76">
        <f t="shared" si="8"/>
        <v>152.93124032910296</v>
      </c>
      <c r="L64" s="77">
        <f t="shared" si="10"/>
        <v>136.21399</v>
      </c>
      <c r="M64" s="101">
        <v>3212</v>
      </c>
      <c r="N64" s="100" t="s">
        <v>96</v>
      </c>
      <c r="O64" s="88">
        <v>206061.98</v>
      </c>
      <c r="P64" s="88">
        <v>66366</v>
      </c>
      <c r="Q64" s="88"/>
      <c r="R64" s="88"/>
      <c r="S64" s="151">
        <v>19470</v>
      </c>
      <c r="T64" s="88"/>
      <c r="U64" s="151"/>
      <c r="V64" s="88"/>
    </row>
    <row r="65" spans="1:22" ht="12" hidden="1" customHeight="1" x14ac:dyDescent="0.2">
      <c r="A65" s="137"/>
      <c r="B65" s="99">
        <v>3213</v>
      </c>
      <c r="C65" s="100" t="s">
        <v>97</v>
      </c>
      <c r="D65" s="150" t="e">
        <f>#REF!</f>
        <v>#REF!</v>
      </c>
      <c r="E65" s="150">
        <v>0</v>
      </c>
      <c r="F65" s="150">
        <v>280</v>
      </c>
      <c r="G65" s="85">
        <v>11719.53</v>
      </c>
      <c r="H65" s="144">
        <v>0</v>
      </c>
      <c r="I65" s="144">
        <v>9000</v>
      </c>
      <c r="J65" s="85">
        <v>29174.69</v>
      </c>
      <c r="K65" s="76">
        <f t="shared" si="8"/>
        <v>248.94078516800585</v>
      </c>
      <c r="L65" s="77">
        <f t="shared" si="10"/>
        <v>324.1632222222222</v>
      </c>
      <c r="M65" s="101">
        <v>3213</v>
      </c>
      <c r="N65" s="100" t="s">
        <v>97</v>
      </c>
      <c r="O65" s="88">
        <v>9104.69</v>
      </c>
      <c r="P65" s="88"/>
      <c r="Q65" s="88">
        <v>600</v>
      </c>
      <c r="R65" s="88">
        <v>0</v>
      </c>
      <c r="S65" s="151"/>
      <c r="T65" s="88"/>
      <c r="U65" s="151"/>
      <c r="V65" s="88"/>
    </row>
    <row r="66" spans="1:22" s="63" customFormat="1" ht="12.75" hidden="1" customHeight="1" x14ac:dyDescent="0.2">
      <c r="A66" s="137"/>
      <c r="B66" s="140">
        <v>322</v>
      </c>
      <c r="C66" s="130" t="s">
        <v>98</v>
      </c>
      <c r="D66" s="149" t="e">
        <f>SUM(D67:D71)</f>
        <v>#REF!</v>
      </c>
      <c r="E66" s="149">
        <f>SUM(E67:E71)</f>
        <v>62807.07</v>
      </c>
      <c r="F66" s="149">
        <f>SUM(F67:F71)</f>
        <v>37435.47</v>
      </c>
      <c r="G66" s="108">
        <f>SUM(G67:G72)</f>
        <v>547967.16999999993</v>
      </c>
      <c r="H66" s="109">
        <f>SUM(H67:H72)</f>
        <v>0</v>
      </c>
      <c r="I66" s="109">
        <f>SUM(I67:I72)</f>
        <v>508500</v>
      </c>
      <c r="J66" s="108">
        <f>SUM(J67:J72)</f>
        <v>536515</v>
      </c>
      <c r="K66" s="76">
        <f t="shared" si="8"/>
        <v>97.910062750657133</v>
      </c>
      <c r="L66" s="59">
        <f t="shared" si="10"/>
        <v>105.50934119960669</v>
      </c>
      <c r="M66" s="131">
        <v>322</v>
      </c>
      <c r="N66" s="130" t="s">
        <v>98</v>
      </c>
      <c r="O66" s="142">
        <f>SUM(O67:O72)</f>
        <v>447292.74000000005</v>
      </c>
      <c r="P66" s="142">
        <f>SUM(P67:P72)</f>
        <v>77698.929999999993</v>
      </c>
      <c r="Q66" s="142">
        <f>SUM(Q67:Q72)</f>
        <v>7959.21</v>
      </c>
      <c r="R66" s="142">
        <f t="shared" ref="R66:V66" si="29">SUM(R67:R72)</f>
        <v>2753</v>
      </c>
      <c r="S66" s="143">
        <f>SUM(S67:S72)</f>
        <v>811</v>
      </c>
      <c r="T66" s="142">
        <f t="shared" si="29"/>
        <v>0</v>
      </c>
      <c r="U66" s="143">
        <f t="shared" si="29"/>
        <v>0</v>
      </c>
      <c r="V66" s="142">
        <f t="shared" si="29"/>
        <v>0</v>
      </c>
    </row>
    <row r="67" spans="1:22" ht="12" hidden="1" customHeight="1" x14ac:dyDescent="0.2">
      <c r="A67" s="137"/>
      <c r="B67" s="99">
        <v>3221</v>
      </c>
      <c r="C67" s="100" t="s">
        <v>99</v>
      </c>
      <c r="D67" s="150" t="e">
        <f>#REF!</f>
        <v>#REF!</v>
      </c>
      <c r="E67" s="150">
        <v>20732.68</v>
      </c>
      <c r="F67" s="150">
        <v>2950.83</v>
      </c>
      <c r="G67" s="85">
        <v>167299.51</v>
      </c>
      <c r="H67" s="144">
        <v>0</v>
      </c>
      <c r="I67" s="144">
        <v>141000</v>
      </c>
      <c r="J67" s="85">
        <v>154686.39999999999</v>
      </c>
      <c r="K67" s="76">
        <f t="shared" si="8"/>
        <v>92.460760943053558</v>
      </c>
      <c r="L67" s="77">
        <f t="shared" si="10"/>
        <v>109.70666666666666</v>
      </c>
      <c r="M67" s="101">
        <v>3221</v>
      </c>
      <c r="N67" s="100" t="s">
        <v>99</v>
      </c>
      <c r="O67" s="88">
        <v>141894.1</v>
      </c>
      <c r="P67" s="88">
        <v>2966.84</v>
      </c>
      <c r="Q67" s="88">
        <v>7009.86</v>
      </c>
      <c r="R67" s="88">
        <v>2753</v>
      </c>
      <c r="S67" s="151">
        <v>62</v>
      </c>
      <c r="T67" s="88"/>
      <c r="U67" s="151" t="s">
        <v>5</v>
      </c>
      <c r="V67" s="88"/>
    </row>
    <row r="68" spans="1:22" ht="12" hidden="1" customHeight="1" x14ac:dyDescent="0.2">
      <c r="A68" s="137"/>
      <c r="B68" s="99">
        <v>3222</v>
      </c>
      <c r="C68" s="100" t="s">
        <v>100</v>
      </c>
      <c r="D68" s="150"/>
      <c r="E68" s="150"/>
      <c r="F68" s="150"/>
      <c r="G68" s="85">
        <v>11443.46</v>
      </c>
      <c r="H68" s="144">
        <v>0</v>
      </c>
      <c r="I68" s="144">
        <v>22000</v>
      </c>
      <c r="J68" s="85">
        <v>3889.14</v>
      </c>
      <c r="K68" s="76">
        <f t="shared" si="8"/>
        <v>33.98570012915674</v>
      </c>
      <c r="L68" s="77">
        <f t="shared" si="10"/>
        <v>17.67790909090909</v>
      </c>
      <c r="M68" s="101">
        <v>3222</v>
      </c>
      <c r="N68" s="100" t="s">
        <v>101</v>
      </c>
      <c r="O68" s="88">
        <v>661.71</v>
      </c>
      <c r="P68" s="88">
        <v>2620.91</v>
      </c>
      <c r="Q68" s="88"/>
      <c r="R68" s="88">
        <v>0</v>
      </c>
      <c r="S68" s="151">
        <v>607</v>
      </c>
      <c r="T68" s="88">
        <v>0</v>
      </c>
      <c r="U68" s="151"/>
      <c r="V68" s="88"/>
    </row>
    <row r="69" spans="1:22" ht="12" hidden="1" customHeight="1" x14ac:dyDescent="0.2">
      <c r="A69" s="137"/>
      <c r="B69" s="100">
        <v>3223</v>
      </c>
      <c r="C69" s="100" t="s">
        <v>102</v>
      </c>
      <c r="D69" s="150" t="e">
        <f>#REF!</f>
        <v>#REF!</v>
      </c>
      <c r="E69" s="150">
        <v>39563.99</v>
      </c>
      <c r="F69" s="150">
        <v>34484.639999999999</v>
      </c>
      <c r="G69" s="85">
        <v>295424.74</v>
      </c>
      <c r="H69" s="144">
        <v>0</v>
      </c>
      <c r="I69" s="144">
        <v>276000</v>
      </c>
      <c r="J69" s="85">
        <v>295221.89</v>
      </c>
      <c r="K69" s="76">
        <f t="shared" si="8"/>
        <v>99.931336150113907</v>
      </c>
      <c r="L69" s="77">
        <f t="shared" si="10"/>
        <v>106.96445289855072</v>
      </c>
      <c r="M69" s="101">
        <v>3223</v>
      </c>
      <c r="N69" s="100" t="s">
        <v>102</v>
      </c>
      <c r="O69" s="88">
        <v>246968.47</v>
      </c>
      <c r="P69" s="88">
        <v>48253.42</v>
      </c>
      <c r="Q69" s="88"/>
      <c r="R69" s="88">
        <v>0</v>
      </c>
      <c r="S69" s="151"/>
      <c r="T69" s="88"/>
      <c r="U69" s="151"/>
      <c r="V69" s="88"/>
    </row>
    <row r="70" spans="1:22" ht="12" hidden="1" customHeight="1" x14ac:dyDescent="0.2">
      <c r="A70" s="137"/>
      <c r="B70" s="99">
        <v>3224</v>
      </c>
      <c r="C70" s="100" t="s">
        <v>103</v>
      </c>
      <c r="D70" s="150"/>
      <c r="E70" s="150">
        <v>0</v>
      </c>
      <c r="F70" s="150"/>
      <c r="G70" s="85">
        <v>30502.79</v>
      </c>
      <c r="H70" s="144">
        <v>0</v>
      </c>
      <c r="I70" s="144">
        <v>40000</v>
      </c>
      <c r="J70" s="85">
        <v>33400.230000000003</v>
      </c>
      <c r="K70" s="76">
        <f t="shared" si="8"/>
        <v>109.49893435977496</v>
      </c>
      <c r="L70" s="77">
        <f t="shared" si="10"/>
        <v>83.500575000000012</v>
      </c>
      <c r="M70" s="101">
        <v>3224</v>
      </c>
      <c r="N70" s="100" t="s">
        <v>103</v>
      </c>
      <c r="O70" s="88">
        <v>31946.38</v>
      </c>
      <c r="P70" s="88">
        <v>362.5</v>
      </c>
      <c r="Q70" s="88">
        <v>949.35</v>
      </c>
      <c r="R70" s="88">
        <v>0</v>
      </c>
      <c r="S70" s="151">
        <v>142</v>
      </c>
      <c r="T70" s="88"/>
      <c r="U70" s="151"/>
      <c r="V70" s="88"/>
    </row>
    <row r="71" spans="1:22" ht="12" hidden="1" customHeight="1" x14ac:dyDescent="0.2">
      <c r="A71" s="137"/>
      <c r="B71" s="99">
        <v>3225</v>
      </c>
      <c r="C71" s="100" t="s">
        <v>104</v>
      </c>
      <c r="D71" s="150" t="e">
        <f>#REF!</f>
        <v>#REF!</v>
      </c>
      <c r="E71" s="150">
        <v>2510.4</v>
      </c>
      <c r="F71" s="150"/>
      <c r="G71" s="85">
        <v>41049.769999999997</v>
      </c>
      <c r="H71" s="144">
        <v>0</v>
      </c>
      <c r="I71" s="144">
        <v>16500</v>
      </c>
      <c r="J71" s="85">
        <v>41829.83</v>
      </c>
      <c r="K71" s="76">
        <f t="shared" si="8"/>
        <v>101.90027861301051</v>
      </c>
      <c r="L71" s="77">
        <f t="shared" si="10"/>
        <v>253.51412121212121</v>
      </c>
      <c r="M71" s="101">
        <v>3225</v>
      </c>
      <c r="N71" s="100" t="s">
        <v>104</v>
      </c>
      <c r="O71" s="88">
        <v>18334.57</v>
      </c>
      <c r="P71" s="88">
        <v>23495.26</v>
      </c>
      <c r="Q71" s="88"/>
      <c r="R71" s="88">
        <v>0</v>
      </c>
      <c r="S71" s="151"/>
      <c r="T71" s="88">
        <v>0</v>
      </c>
      <c r="U71" s="151">
        <v>0</v>
      </c>
      <c r="V71" s="88"/>
    </row>
    <row r="72" spans="1:22" ht="3" hidden="1" customHeight="1" x14ac:dyDescent="0.2">
      <c r="A72" s="137"/>
      <c r="B72" s="99">
        <v>3227</v>
      </c>
      <c r="C72" s="100" t="s">
        <v>105</v>
      </c>
      <c r="D72" s="150"/>
      <c r="E72" s="150"/>
      <c r="F72" s="150"/>
      <c r="G72" s="85">
        <v>2246.9</v>
      </c>
      <c r="H72" s="144">
        <v>0</v>
      </c>
      <c r="I72" s="144">
        <v>13000</v>
      </c>
      <c r="J72" s="85">
        <v>7487.51</v>
      </c>
      <c r="K72" s="76">
        <f t="shared" si="8"/>
        <v>333.23734923672617</v>
      </c>
      <c r="L72" s="77">
        <f t="shared" si="10"/>
        <v>57.596230769230772</v>
      </c>
      <c r="M72" s="101">
        <v>3227</v>
      </c>
      <c r="N72" s="100" t="s">
        <v>105</v>
      </c>
      <c r="O72" s="88">
        <v>7487.51</v>
      </c>
      <c r="P72" s="88"/>
      <c r="Q72" s="88"/>
      <c r="R72" s="88">
        <v>0</v>
      </c>
      <c r="S72" s="151"/>
      <c r="T72" s="88"/>
      <c r="U72" s="151"/>
      <c r="V72" s="88"/>
    </row>
    <row r="73" spans="1:22" s="63" customFormat="1" ht="12" hidden="1" customHeight="1" x14ac:dyDescent="0.2">
      <c r="A73" s="137"/>
      <c r="B73" s="140">
        <v>323</v>
      </c>
      <c r="C73" s="130" t="s">
        <v>106</v>
      </c>
      <c r="D73" s="149" t="e">
        <f t="shared" ref="D73:J73" si="30">SUM(D74:D82)</f>
        <v>#REF!</v>
      </c>
      <c r="E73" s="149">
        <f t="shared" si="30"/>
        <v>24246.45</v>
      </c>
      <c r="F73" s="149">
        <f t="shared" si="30"/>
        <v>20265.66</v>
      </c>
      <c r="G73" s="108">
        <f t="shared" si="30"/>
        <v>1253953.7799999998</v>
      </c>
      <c r="H73" s="109">
        <f>H74+H75+H76+H77+H78+H79+H80+H81+H82</f>
        <v>0</v>
      </c>
      <c r="I73" s="109">
        <f t="shared" si="30"/>
        <v>431500</v>
      </c>
      <c r="J73" s="108">
        <f t="shared" si="30"/>
        <v>669139.61</v>
      </c>
      <c r="K73" s="76">
        <f t="shared" si="8"/>
        <v>53.362382304075041</v>
      </c>
      <c r="L73" s="141">
        <f t="shared" si="10"/>
        <v>155.07291077636151</v>
      </c>
      <c r="M73" s="131">
        <v>323</v>
      </c>
      <c r="N73" s="130" t="s">
        <v>106</v>
      </c>
      <c r="O73" s="142">
        <f>SUM(O74:O82)</f>
        <v>220496.37999999998</v>
      </c>
      <c r="P73" s="142">
        <f>SUM(P74:P82)</f>
        <v>432739.31</v>
      </c>
      <c r="Q73" s="142">
        <f t="shared" ref="Q73:V73" si="31">SUM(Q74:Q82)</f>
        <v>803.58</v>
      </c>
      <c r="R73" s="142">
        <f t="shared" si="31"/>
        <v>8600</v>
      </c>
      <c r="S73" s="143">
        <f t="shared" si="31"/>
        <v>6500</v>
      </c>
      <c r="T73" s="142">
        <f t="shared" si="31"/>
        <v>0</v>
      </c>
      <c r="U73" s="143">
        <f t="shared" si="31"/>
        <v>0</v>
      </c>
      <c r="V73" s="142">
        <f t="shared" si="31"/>
        <v>0</v>
      </c>
    </row>
    <row r="74" spans="1:22" ht="12" hidden="1" customHeight="1" x14ac:dyDescent="0.2">
      <c r="A74" s="137"/>
      <c r="B74" s="99">
        <v>3231</v>
      </c>
      <c r="C74" s="100" t="s">
        <v>107</v>
      </c>
      <c r="D74" s="150" t="e">
        <f>#REF!</f>
        <v>#REF!</v>
      </c>
      <c r="E74" s="150">
        <v>2408.13</v>
      </c>
      <c r="F74" s="150">
        <v>1811.55</v>
      </c>
      <c r="G74" s="85">
        <v>9645.8799999999992</v>
      </c>
      <c r="H74" s="144">
        <v>0</v>
      </c>
      <c r="I74" s="144">
        <v>11000</v>
      </c>
      <c r="J74" s="85">
        <v>31103.47</v>
      </c>
      <c r="K74" s="76">
        <f t="shared" si="8"/>
        <v>322.45342052772793</v>
      </c>
      <c r="L74" s="152">
        <f t="shared" si="10"/>
        <v>282.75881818181819</v>
      </c>
      <c r="M74" s="101">
        <v>3231</v>
      </c>
      <c r="N74" s="100" t="s">
        <v>107</v>
      </c>
      <c r="O74" s="88">
        <v>7579.69</v>
      </c>
      <c r="P74" s="88">
        <v>14900</v>
      </c>
      <c r="Q74" s="88">
        <v>4.62</v>
      </c>
      <c r="R74" s="88">
        <v>8600</v>
      </c>
      <c r="S74" s="151">
        <v>19</v>
      </c>
      <c r="T74" s="88"/>
      <c r="U74" s="151"/>
      <c r="V74" s="153"/>
    </row>
    <row r="75" spans="1:22" ht="12" hidden="1" customHeight="1" x14ac:dyDescent="0.2">
      <c r="A75" s="137"/>
      <c r="B75" s="99">
        <v>3232</v>
      </c>
      <c r="C75" s="100" t="s">
        <v>108</v>
      </c>
      <c r="D75" s="150">
        <v>0</v>
      </c>
      <c r="E75" s="150">
        <v>0</v>
      </c>
      <c r="F75" s="150">
        <v>0</v>
      </c>
      <c r="G75" s="85">
        <v>1109221</v>
      </c>
      <c r="H75" s="144">
        <v>0</v>
      </c>
      <c r="I75" s="144">
        <v>243000</v>
      </c>
      <c r="J75" s="85">
        <v>468343.49</v>
      </c>
      <c r="K75" s="76">
        <f t="shared" si="8"/>
        <v>42.222739201655934</v>
      </c>
      <c r="L75" s="152">
        <f t="shared" si="10"/>
        <v>192.73394650205762</v>
      </c>
      <c r="M75" s="101">
        <v>3232</v>
      </c>
      <c r="N75" s="100" t="s">
        <v>109</v>
      </c>
      <c r="O75" s="88">
        <v>65750.759999999995</v>
      </c>
      <c r="P75" s="88">
        <v>402592.73</v>
      </c>
      <c r="Q75" s="88">
        <v>0</v>
      </c>
      <c r="R75" s="88">
        <v>0</v>
      </c>
      <c r="S75" s="151"/>
      <c r="T75" s="88"/>
      <c r="U75" s="151"/>
      <c r="V75" s="153"/>
    </row>
    <row r="76" spans="1:22" ht="12" hidden="1" customHeight="1" x14ac:dyDescent="0.2">
      <c r="A76" s="137"/>
      <c r="B76" s="99">
        <v>3233</v>
      </c>
      <c r="C76" s="100" t="s">
        <v>110</v>
      </c>
      <c r="D76" s="150" t="e">
        <f>#REF!</f>
        <v>#REF!</v>
      </c>
      <c r="E76" s="150">
        <v>336</v>
      </c>
      <c r="F76" s="150">
        <v>336</v>
      </c>
      <c r="G76" s="85"/>
      <c r="H76" s="144">
        <v>0</v>
      </c>
      <c r="I76" s="144">
        <v>5500</v>
      </c>
      <c r="J76" s="85">
        <v>4209</v>
      </c>
      <c r="K76" s="76" t="e">
        <f t="shared" si="8"/>
        <v>#DIV/0!</v>
      </c>
      <c r="L76" s="77">
        <f t="shared" si="10"/>
        <v>76.527272727272731</v>
      </c>
      <c r="M76" s="101">
        <v>3233</v>
      </c>
      <c r="N76" s="100" t="s">
        <v>110</v>
      </c>
      <c r="O76" s="88">
        <v>4209</v>
      </c>
      <c r="P76" s="88"/>
      <c r="Q76" s="88"/>
      <c r="R76" s="88">
        <v>0</v>
      </c>
      <c r="S76" s="151"/>
      <c r="T76" s="88"/>
      <c r="U76" s="151"/>
      <c r="V76" s="154"/>
    </row>
    <row r="77" spans="1:22" ht="12" hidden="1" customHeight="1" x14ac:dyDescent="0.2">
      <c r="A77" s="137"/>
      <c r="B77" s="99">
        <v>3234</v>
      </c>
      <c r="C77" s="100" t="s">
        <v>111</v>
      </c>
      <c r="D77" s="150"/>
      <c r="E77" s="150"/>
      <c r="F77" s="150"/>
      <c r="G77" s="85">
        <v>62345.11</v>
      </c>
      <c r="H77" s="144">
        <v>0</v>
      </c>
      <c r="I77" s="144">
        <v>62000</v>
      </c>
      <c r="J77" s="85">
        <v>61895.24</v>
      </c>
      <c r="K77" s="76">
        <f t="shared" si="8"/>
        <v>99.278419750963621</v>
      </c>
      <c r="L77" s="77">
        <f t="shared" si="10"/>
        <v>99.831032258064511</v>
      </c>
      <c r="M77" s="101">
        <v>3234</v>
      </c>
      <c r="N77" s="100" t="s">
        <v>111</v>
      </c>
      <c r="O77" s="88">
        <v>61096.28</v>
      </c>
      <c r="P77" s="88"/>
      <c r="Q77" s="88">
        <v>798.96</v>
      </c>
      <c r="R77" s="88">
        <v>0</v>
      </c>
      <c r="S77" s="151"/>
      <c r="T77" s="88">
        <v>0</v>
      </c>
      <c r="U77" s="151"/>
      <c r="V77" s="154"/>
    </row>
    <row r="78" spans="1:22" ht="12" hidden="1" customHeight="1" x14ac:dyDescent="0.2">
      <c r="A78" s="137"/>
      <c r="B78" s="99">
        <v>3235</v>
      </c>
      <c r="C78" s="100" t="s">
        <v>112</v>
      </c>
      <c r="D78" s="150" t="e">
        <f>#REF!</f>
        <v>#REF!</v>
      </c>
      <c r="E78" s="150">
        <v>15097.5</v>
      </c>
      <c r="F78" s="150">
        <v>14182.5</v>
      </c>
      <c r="G78" s="85">
        <v>37881</v>
      </c>
      <c r="H78" s="144">
        <v>0</v>
      </c>
      <c r="I78" s="144">
        <v>65000</v>
      </c>
      <c r="J78" s="85">
        <v>57279</v>
      </c>
      <c r="K78" s="76">
        <f t="shared" si="8"/>
        <v>151.20772946859904</v>
      </c>
      <c r="L78" s="77">
        <f t="shared" si="10"/>
        <v>88.121538461538464</v>
      </c>
      <c r="M78" s="101">
        <v>3235</v>
      </c>
      <c r="N78" s="100" t="s">
        <v>112</v>
      </c>
      <c r="O78" s="155">
        <v>57279</v>
      </c>
      <c r="P78" s="155"/>
      <c r="Q78" s="155"/>
      <c r="R78" s="155">
        <v>0</v>
      </c>
      <c r="S78" s="156"/>
      <c r="T78" s="155"/>
      <c r="U78" s="156"/>
      <c r="V78" s="154"/>
    </row>
    <row r="79" spans="1:22" ht="12" hidden="1" customHeight="1" x14ac:dyDescent="0.2">
      <c r="A79" s="137"/>
      <c r="B79" s="99">
        <v>3236</v>
      </c>
      <c r="C79" s="100" t="s">
        <v>113</v>
      </c>
      <c r="D79" s="150" t="e">
        <f>#REF!</f>
        <v>#REF!</v>
      </c>
      <c r="E79" s="150">
        <v>0</v>
      </c>
      <c r="F79" s="150">
        <v>0</v>
      </c>
      <c r="G79" s="85">
        <v>14276.92</v>
      </c>
      <c r="H79" s="144">
        <v>0</v>
      </c>
      <c r="I79" s="144">
        <v>10500</v>
      </c>
      <c r="J79" s="85">
        <v>17800</v>
      </c>
      <c r="K79" s="76">
        <f t="shared" si="8"/>
        <v>124.67675100792049</v>
      </c>
      <c r="L79" s="77">
        <f t="shared" si="10"/>
        <v>169.52380952380952</v>
      </c>
      <c r="M79" s="101">
        <v>3236</v>
      </c>
      <c r="N79" s="100" t="s">
        <v>114</v>
      </c>
      <c r="O79" s="88">
        <v>11850</v>
      </c>
      <c r="P79" s="88"/>
      <c r="Q79" s="88"/>
      <c r="R79" s="88">
        <v>0</v>
      </c>
      <c r="S79" s="151">
        <v>5950</v>
      </c>
      <c r="T79" s="88"/>
      <c r="U79" s="151"/>
      <c r="V79" s="153"/>
    </row>
    <row r="80" spans="1:22" ht="12" hidden="1" customHeight="1" x14ac:dyDescent="0.2">
      <c r="A80" s="137"/>
      <c r="B80" s="99">
        <v>3237</v>
      </c>
      <c r="C80" s="100" t="s">
        <v>115</v>
      </c>
      <c r="D80" s="150"/>
      <c r="E80" s="150">
        <v>0</v>
      </c>
      <c r="F80" s="150"/>
      <c r="G80" s="85"/>
      <c r="H80" s="144">
        <v>0</v>
      </c>
      <c r="I80" s="144">
        <v>500</v>
      </c>
      <c r="J80" s="85">
        <v>143.24</v>
      </c>
      <c r="K80" s="76" t="e">
        <f t="shared" si="8"/>
        <v>#DIV/0!</v>
      </c>
      <c r="L80" s="77">
        <f t="shared" si="10"/>
        <v>28.648</v>
      </c>
      <c r="M80" s="101">
        <v>3237</v>
      </c>
      <c r="N80" s="100" t="s">
        <v>115</v>
      </c>
      <c r="O80" s="88">
        <v>143.24</v>
      </c>
      <c r="P80" s="88"/>
      <c r="Q80" s="88"/>
      <c r="R80" s="88">
        <v>0</v>
      </c>
      <c r="S80" s="151"/>
      <c r="T80" s="88"/>
      <c r="U80" s="151"/>
      <c r="V80" s="153"/>
    </row>
    <row r="81" spans="1:22" ht="12" hidden="1" customHeight="1" x14ac:dyDescent="0.2">
      <c r="A81" s="137"/>
      <c r="B81" s="99">
        <v>3238</v>
      </c>
      <c r="C81" s="71" t="s">
        <v>116</v>
      </c>
      <c r="D81" s="157" t="e">
        <f>#REF!</f>
        <v>#REF!</v>
      </c>
      <c r="E81" s="157">
        <v>0</v>
      </c>
      <c r="F81" s="157"/>
      <c r="G81" s="85">
        <v>17268.240000000002</v>
      </c>
      <c r="H81" s="144">
        <v>0</v>
      </c>
      <c r="I81" s="144">
        <v>26000</v>
      </c>
      <c r="J81" s="85">
        <v>25495.54</v>
      </c>
      <c r="K81" s="76">
        <f t="shared" si="8"/>
        <v>147.64411428147858</v>
      </c>
      <c r="L81" s="77">
        <f t="shared" si="10"/>
        <v>98.059769230769234</v>
      </c>
      <c r="M81" s="101">
        <v>3238</v>
      </c>
      <c r="N81" s="71" t="s">
        <v>117</v>
      </c>
      <c r="O81" s="89">
        <v>9717.7800000000007</v>
      </c>
      <c r="P81" s="89">
        <v>15246.58</v>
      </c>
      <c r="Q81" s="89"/>
      <c r="R81" s="89">
        <v>0</v>
      </c>
      <c r="S81" s="158">
        <v>531</v>
      </c>
      <c r="T81" s="89"/>
      <c r="U81" s="158"/>
      <c r="V81" s="154"/>
    </row>
    <row r="82" spans="1:22" ht="12" hidden="1" customHeight="1" x14ac:dyDescent="0.2">
      <c r="A82" s="137"/>
      <c r="B82" s="99">
        <v>3239</v>
      </c>
      <c r="C82" s="100" t="s">
        <v>118</v>
      </c>
      <c r="D82" s="150" t="e">
        <f>#REF!</f>
        <v>#REF!</v>
      </c>
      <c r="E82" s="150">
        <v>6404.82</v>
      </c>
      <c r="F82" s="150">
        <v>3935.61</v>
      </c>
      <c r="G82" s="85">
        <v>3315.63</v>
      </c>
      <c r="H82" s="144">
        <v>0</v>
      </c>
      <c r="I82" s="144">
        <v>8000</v>
      </c>
      <c r="J82" s="85">
        <v>2870.63</v>
      </c>
      <c r="K82" s="76">
        <f t="shared" si="8"/>
        <v>86.578719579687728</v>
      </c>
      <c r="L82" s="77">
        <f t="shared" si="10"/>
        <v>35.882875000000006</v>
      </c>
      <c r="M82" s="101">
        <v>3239</v>
      </c>
      <c r="N82" s="100" t="s">
        <v>118</v>
      </c>
      <c r="O82" s="88">
        <v>2870.63</v>
      </c>
      <c r="P82" s="88"/>
      <c r="Q82" s="88">
        <v>0</v>
      </c>
      <c r="R82" s="88"/>
      <c r="S82" s="151"/>
      <c r="T82" s="88">
        <v>0</v>
      </c>
      <c r="U82" s="151">
        <v>0</v>
      </c>
      <c r="V82" s="154"/>
    </row>
    <row r="83" spans="1:22" s="161" customFormat="1" ht="12" hidden="1" customHeight="1" x14ac:dyDescent="0.2">
      <c r="A83" s="137"/>
      <c r="B83" s="140">
        <v>324</v>
      </c>
      <c r="C83" s="130" t="s">
        <v>119</v>
      </c>
      <c r="D83" s="159"/>
      <c r="E83" s="159"/>
      <c r="F83" s="159"/>
      <c r="G83" s="160">
        <f>G84</f>
        <v>0</v>
      </c>
      <c r="H83" s="109">
        <f>H84</f>
        <v>0</v>
      </c>
      <c r="I83" s="109">
        <f>I84</f>
        <v>0</v>
      </c>
      <c r="J83" s="160">
        <f>J84</f>
        <v>193</v>
      </c>
      <c r="K83" s="76" t="e">
        <f t="shared" si="8"/>
        <v>#DIV/0!</v>
      </c>
      <c r="L83" s="84" t="e">
        <f t="shared" si="10"/>
        <v>#DIV/0!</v>
      </c>
      <c r="M83" s="131">
        <v>324</v>
      </c>
      <c r="N83" s="130" t="s">
        <v>119</v>
      </c>
      <c r="O83" s="142">
        <f>O84</f>
        <v>0</v>
      </c>
      <c r="P83" s="142"/>
      <c r="Q83" s="142">
        <f t="shared" ref="Q83:V83" si="32">Q84</f>
        <v>0</v>
      </c>
      <c r="R83" s="142">
        <f t="shared" si="32"/>
        <v>0</v>
      </c>
      <c r="S83" s="143">
        <f t="shared" si="32"/>
        <v>193</v>
      </c>
      <c r="T83" s="142">
        <f t="shared" si="32"/>
        <v>0</v>
      </c>
      <c r="U83" s="143">
        <f t="shared" si="32"/>
        <v>0</v>
      </c>
      <c r="V83" s="142">
        <f t="shared" si="32"/>
        <v>0</v>
      </c>
    </row>
    <row r="84" spans="1:22" ht="12" hidden="1" customHeight="1" x14ac:dyDescent="0.2">
      <c r="A84" s="137"/>
      <c r="B84" s="99">
        <v>3241</v>
      </c>
      <c r="C84" s="100" t="s">
        <v>119</v>
      </c>
      <c r="D84" s="150"/>
      <c r="E84" s="150"/>
      <c r="F84" s="150"/>
      <c r="G84" s="162">
        <v>0</v>
      </c>
      <c r="H84" s="163"/>
      <c r="I84" s="163">
        <v>0</v>
      </c>
      <c r="J84" s="162">
        <v>193</v>
      </c>
      <c r="K84" s="76" t="e">
        <f t="shared" si="8"/>
        <v>#DIV/0!</v>
      </c>
      <c r="L84" s="77" t="e">
        <f t="shared" si="10"/>
        <v>#DIV/0!</v>
      </c>
      <c r="M84" s="101">
        <v>3241</v>
      </c>
      <c r="N84" s="100" t="s">
        <v>119</v>
      </c>
      <c r="O84" s="88">
        <v>0</v>
      </c>
      <c r="P84" s="88"/>
      <c r="Q84" s="88">
        <v>0</v>
      </c>
      <c r="R84" s="88">
        <v>0</v>
      </c>
      <c r="S84" s="151">
        <v>193</v>
      </c>
      <c r="T84" s="88">
        <v>0</v>
      </c>
      <c r="U84" s="151">
        <v>0</v>
      </c>
      <c r="V84" s="88"/>
    </row>
    <row r="85" spans="1:22" s="63" customFormat="1" ht="13.5" hidden="1" customHeight="1" x14ac:dyDescent="0.2">
      <c r="A85" s="137"/>
      <c r="B85" s="140">
        <v>329</v>
      </c>
      <c r="C85" s="130" t="s">
        <v>120</v>
      </c>
      <c r="D85" s="149" t="e">
        <f t="shared" ref="D85:J85" si="33">SUM(D86:D91)</f>
        <v>#REF!</v>
      </c>
      <c r="E85" s="149">
        <f t="shared" si="33"/>
        <v>1782.5</v>
      </c>
      <c r="F85" s="149">
        <f t="shared" si="33"/>
        <v>0</v>
      </c>
      <c r="G85" s="108">
        <f>SUM(G86:G91)</f>
        <v>64782.03</v>
      </c>
      <c r="H85" s="109">
        <f>SUM(H86:H91)</f>
        <v>0</v>
      </c>
      <c r="I85" s="109">
        <f t="shared" si="33"/>
        <v>108290</v>
      </c>
      <c r="J85" s="108">
        <f t="shared" si="33"/>
        <v>92162.86</v>
      </c>
      <c r="K85" s="76">
        <f t="shared" si="8"/>
        <v>142.26608829639949</v>
      </c>
      <c r="L85" s="59">
        <f t="shared" si="10"/>
        <v>85.107452211653893</v>
      </c>
      <c r="M85" s="131">
        <v>329</v>
      </c>
      <c r="N85" s="130" t="s">
        <v>120</v>
      </c>
      <c r="O85" s="142">
        <f>SUM(O86:O91)</f>
        <v>15050</v>
      </c>
      <c r="P85" s="142">
        <f>SUM(P86:P91)</f>
        <v>1571.83</v>
      </c>
      <c r="Q85" s="142">
        <f t="shared" ref="Q85:V85" si="34">SUM(Q86:Q91)</f>
        <v>1948.03</v>
      </c>
      <c r="R85" s="142">
        <f t="shared" si="34"/>
        <v>22670</v>
      </c>
      <c r="S85" s="143">
        <f>S86+S88+S89+S91+S90</f>
        <v>50924</v>
      </c>
      <c r="T85" s="142">
        <f t="shared" si="34"/>
        <v>0</v>
      </c>
      <c r="U85" s="143">
        <f t="shared" si="34"/>
        <v>0</v>
      </c>
      <c r="V85" s="142">
        <f t="shared" si="34"/>
        <v>0</v>
      </c>
    </row>
    <row r="86" spans="1:22" ht="12" hidden="1" customHeight="1" x14ac:dyDescent="0.2">
      <c r="A86" s="137"/>
      <c r="B86" s="99">
        <v>3293</v>
      </c>
      <c r="C86" s="100" t="s">
        <v>121</v>
      </c>
      <c r="D86" s="150" t="e">
        <f>#REF!</f>
        <v>#REF!</v>
      </c>
      <c r="E86" s="150">
        <v>1782.5</v>
      </c>
      <c r="F86" s="150"/>
      <c r="G86" s="85">
        <v>4786.9399999999996</v>
      </c>
      <c r="H86" s="144">
        <v>0</v>
      </c>
      <c r="I86" s="144">
        <v>7500</v>
      </c>
      <c r="J86" s="85">
        <v>9973.66</v>
      </c>
      <c r="K86" s="76">
        <f t="shared" si="8"/>
        <v>208.35147296602844</v>
      </c>
      <c r="L86" s="77">
        <f t="shared" si="10"/>
        <v>132.98213333333334</v>
      </c>
      <c r="M86" s="101">
        <v>3293</v>
      </c>
      <c r="N86" s="100" t="s">
        <v>121</v>
      </c>
      <c r="O86" s="88">
        <v>5124.9399999999996</v>
      </c>
      <c r="P86" s="88">
        <v>1571.83</v>
      </c>
      <c r="Q86" s="88">
        <v>1948.03</v>
      </c>
      <c r="R86" s="88">
        <v>0</v>
      </c>
      <c r="S86" s="151">
        <v>1329</v>
      </c>
      <c r="T86" s="88"/>
      <c r="U86" s="151">
        <v>0</v>
      </c>
      <c r="V86" s="88"/>
    </row>
    <row r="87" spans="1:22" ht="11.25" hidden="1" customHeight="1" x14ac:dyDescent="0.2">
      <c r="A87" s="137"/>
      <c r="B87" s="99">
        <v>3294</v>
      </c>
      <c r="C87" s="100" t="s">
        <v>122</v>
      </c>
      <c r="D87" s="150"/>
      <c r="E87" s="150">
        <v>0</v>
      </c>
      <c r="F87" s="150"/>
      <c r="G87" s="85">
        <v>250</v>
      </c>
      <c r="H87" s="144">
        <v>0</v>
      </c>
      <c r="I87" s="144">
        <v>250</v>
      </c>
      <c r="J87" s="85">
        <v>250</v>
      </c>
      <c r="K87" s="76">
        <f t="shared" si="8"/>
        <v>100</v>
      </c>
      <c r="L87" s="77" t="s">
        <v>5</v>
      </c>
      <c r="M87" s="101">
        <v>3294</v>
      </c>
      <c r="N87" s="100" t="s">
        <v>122</v>
      </c>
      <c r="O87" s="88">
        <v>250</v>
      </c>
      <c r="P87" s="88"/>
      <c r="Q87" s="88">
        <v>0</v>
      </c>
      <c r="R87" s="88">
        <v>0</v>
      </c>
      <c r="S87" s="151"/>
      <c r="T87" s="88"/>
      <c r="U87" s="151"/>
      <c r="V87" s="88"/>
    </row>
    <row r="88" spans="1:22" ht="11.25" hidden="1" customHeight="1" x14ac:dyDescent="0.2">
      <c r="A88" s="137"/>
      <c r="B88" s="99">
        <v>3295</v>
      </c>
      <c r="C88" s="100" t="s">
        <v>123</v>
      </c>
      <c r="D88" s="150"/>
      <c r="E88" s="150"/>
      <c r="F88" s="150"/>
      <c r="G88" s="85">
        <v>10410</v>
      </c>
      <c r="H88" s="144">
        <v>0</v>
      </c>
      <c r="I88" s="144">
        <v>30540</v>
      </c>
      <c r="J88" s="85">
        <v>13832.5</v>
      </c>
      <c r="K88" s="76">
        <f t="shared" si="8"/>
        <v>132.87704130643613</v>
      </c>
      <c r="L88" s="77">
        <f t="shared" ref="L88:L95" si="35">J88/I88*100</f>
        <v>45.293058284217416</v>
      </c>
      <c r="M88" s="101">
        <v>3295</v>
      </c>
      <c r="N88" s="100" t="s">
        <v>124</v>
      </c>
      <c r="O88" s="88">
        <v>2670</v>
      </c>
      <c r="P88" s="88"/>
      <c r="Q88" s="88"/>
      <c r="R88" s="88">
        <v>0</v>
      </c>
      <c r="S88" s="151">
        <v>11163</v>
      </c>
      <c r="T88" s="88"/>
      <c r="U88" s="151"/>
      <c r="V88" s="88"/>
    </row>
    <row r="89" spans="1:22" ht="15.75" hidden="1" customHeight="1" x14ac:dyDescent="0.2">
      <c r="A89" s="137"/>
      <c r="B89" s="99"/>
      <c r="C89" s="164"/>
      <c r="D89" s="150"/>
      <c r="E89" s="150"/>
      <c r="F89" s="150"/>
      <c r="G89" s="85">
        <v>0</v>
      </c>
      <c r="H89" s="163">
        <v>0</v>
      </c>
      <c r="I89" s="163">
        <v>0</v>
      </c>
      <c r="J89" s="85">
        <v>0</v>
      </c>
      <c r="K89" s="76" t="e">
        <f t="shared" si="8"/>
        <v>#DIV/0!</v>
      </c>
      <c r="L89" s="77" t="e">
        <f t="shared" si="35"/>
        <v>#DIV/0!</v>
      </c>
      <c r="M89" s="101"/>
      <c r="N89" s="164"/>
      <c r="O89" s="88">
        <v>0</v>
      </c>
      <c r="P89" s="88"/>
      <c r="Q89" s="88"/>
      <c r="R89" s="88"/>
      <c r="S89" s="151">
        <v>0</v>
      </c>
      <c r="T89" s="88"/>
      <c r="U89" s="151"/>
      <c r="V89" s="88"/>
    </row>
    <row r="90" spans="1:22" ht="18.75" hidden="1" customHeight="1" x14ac:dyDescent="0.2">
      <c r="A90" s="137"/>
      <c r="B90" s="99">
        <v>3296</v>
      </c>
      <c r="C90" s="164" t="s">
        <v>125</v>
      </c>
      <c r="D90" s="150"/>
      <c r="E90" s="150"/>
      <c r="F90" s="150"/>
      <c r="G90" s="85">
        <v>32187.5</v>
      </c>
      <c r="H90" s="163"/>
      <c r="I90" s="163">
        <v>50000</v>
      </c>
      <c r="J90" s="85">
        <v>38112.5</v>
      </c>
      <c r="K90" s="76">
        <f t="shared" si="8"/>
        <v>118.40776699029125</v>
      </c>
      <c r="L90" s="77">
        <f t="shared" si="35"/>
        <v>76.224999999999994</v>
      </c>
      <c r="M90" s="101">
        <v>3296</v>
      </c>
      <c r="N90" s="164" t="s">
        <v>125</v>
      </c>
      <c r="O90" s="88"/>
      <c r="P90" s="88"/>
      <c r="Q90" s="88"/>
      <c r="R90" s="88"/>
      <c r="S90" s="151">
        <v>38113</v>
      </c>
      <c r="T90" s="88"/>
      <c r="U90" s="151"/>
      <c r="V90" s="88"/>
    </row>
    <row r="91" spans="1:22" ht="11.25" hidden="1" customHeight="1" x14ac:dyDescent="0.2">
      <c r="A91" s="137"/>
      <c r="B91" s="99">
        <v>3299</v>
      </c>
      <c r="C91" s="165" t="s">
        <v>126</v>
      </c>
      <c r="D91" s="150" t="e">
        <f>#REF!</f>
        <v>#REF!</v>
      </c>
      <c r="E91" s="150">
        <v>0</v>
      </c>
      <c r="F91" s="150"/>
      <c r="G91" s="85">
        <v>17147.59</v>
      </c>
      <c r="H91" s="163">
        <v>0</v>
      </c>
      <c r="I91" s="163">
        <v>20000</v>
      </c>
      <c r="J91" s="85">
        <v>29994.2</v>
      </c>
      <c r="K91" s="76">
        <f t="shared" ref="K91:K153" si="36">J91/G91*100</f>
        <v>174.91787475674425</v>
      </c>
      <c r="L91" s="77">
        <f t="shared" si="35"/>
        <v>149.971</v>
      </c>
      <c r="M91" s="101">
        <v>3299</v>
      </c>
      <c r="N91" s="100" t="s">
        <v>120</v>
      </c>
      <c r="O91" s="88">
        <v>7005.06</v>
      </c>
      <c r="P91" s="88"/>
      <c r="Q91" s="88"/>
      <c r="R91" s="88">
        <v>22670</v>
      </c>
      <c r="S91" s="151">
        <v>319</v>
      </c>
      <c r="T91" s="88"/>
      <c r="U91" s="151"/>
      <c r="V91" s="88"/>
    </row>
    <row r="92" spans="1:22" s="63" customFormat="1" ht="13.5" hidden="1" customHeight="1" x14ac:dyDescent="0.2">
      <c r="A92" s="137"/>
      <c r="B92" s="140">
        <v>34</v>
      </c>
      <c r="C92" s="130" t="s">
        <v>127</v>
      </c>
      <c r="D92" s="149" t="e">
        <f t="shared" ref="D92:J92" si="37">D93</f>
        <v>#REF!</v>
      </c>
      <c r="E92" s="149">
        <f t="shared" si="37"/>
        <v>134.4</v>
      </c>
      <c r="F92" s="149">
        <f t="shared" si="37"/>
        <v>46.07</v>
      </c>
      <c r="G92" s="108">
        <f t="shared" si="37"/>
        <v>28452.19</v>
      </c>
      <c r="H92" s="109">
        <f t="shared" si="37"/>
        <v>0</v>
      </c>
      <c r="I92" s="109">
        <f t="shared" si="37"/>
        <v>75105</v>
      </c>
      <c r="J92" s="108">
        <f t="shared" si="37"/>
        <v>34769.65</v>
      </c>
      <c r="K92" s="76">
        <f t="shared" si="36"/>
        <v>122.20377412072673</v>
      </c>
      <c r="L92" s="59">
        <f t="shared" si="35"/>
        <v>46.294720724319291</v>
      </c>
      <c r="M92" s="131">
        <v>34</v>
      </c>
      <c r="N92" s="130" t="s">
        <v>127</v>
      </c>
      <c r="O92" s="142">
        <f>O93</f>
        <v>4544.21</v>
      </c>
      <c r="P92" s="142"/>
      <c r="Q92" s="142">
        <f t="shared" ref="Q92:V92" si="38">Q93</f>
        <v>0.62</v>
      </c>
      <c r="R92" s="142">
        <f t="shared" si="38"/>
        <v>0</v>
      </c>
      <c r="S92" s="143">
        <f>S93</f>
        <v>30225</v>
      </c>
      <c r="T92" s="142">
        <f t="shared" si="38"/>
        <v>0</v>
      </c>
      <c r="U92" s="143">
        <f t="shared" si="38"/>
        <v>0</v>
      </c>
      <c r="V92" s="142">
        <f t="shared" si="38"/>
        <v>0</v>
      </c>
    </row>
    <row r="93" spans="1:22" s="63" customFormat="1" ht="13.5" hidden="1" customHeight="1" x14ac:dyDescent="0.2">
      <c r="A93" s="137"/>
      <c r="B93" s="140">
        <v>343</v>
      </c>
      <c r="C93" s="130" t="s">
        <v>128</v>
      </c>
      <c r="D93" s="149" t="e">
        <f>SUM(D94:D95)</f>
        <v>#REF!</v>
      </c>
      <c r="E93" s="149">
        <f>SUM(E94:E95)</f>
        <v>134.4</v>
      </c>
      <c r="F93" s="149">
        <f>SUM(F94:F95)</f>
        <v>46.07</v>
      </c>
      <c r="G93" s="108">
        <f>SUM(G94:G96)</f>
        <v>28452.19</v>
      </c>
      <c r="H93" s="109">
        <f>SUM(H94:H96)</f>
        <v>0</v>
      </c>
      <c r="I93" s="109">
        <f>SUM(I94:I96)</f>
        <v>75105</v>
      </c>
      <c r="J93" s="108">
        <f>SUM(J94:J96)</f>
        <v>34769.65</v>
      </c>
      <c r="K93" s="76">
        <f t="shared" si="36"/>
        <v>122.20377412072673</v>
      </c>
      <c r="L93" s="59">
        <f t="shared" si="35"/>
        <v>46.294720724319291</v>
      </c>
      <c r="M93" s="131">
        <v>343</v>
      </c>
      <c r="N93" s="130" t="s">
        <v>128</v>
      </c>
      <c r="O93" s="142">
        <f>SUM(O94:O96)</f>
        <v>4544.21</v>
      </c>
      <c r="P93" s="142"/>
      <c r="Q93" s="142">
        <f t="shared" ref="Q93:V93" si="39">SUM(Q94:Q96)</f>
        <v>0.62</v>
      </c>
      <c r="R93" s="142">
        <f t="shared" si="39"/>
        <v>0</v>
      </c>
      <c r="S93" s="143">
        <f>SUM(S94:S96)</f>
        <v>30225</v>
      </c>
      <c r="T93" s="142">
        <f t="shared" si="39"/>
        <v>0</v>
      </c>
      <c r="U93" s="143">
        <f t="shared" si="39"/>
        <v>0</v>
      </c>
      <c r="V93" s="142">
        <f t="shared" si="39"/>
        <v>0</v>
      </c>
    </row>
    <row r="94" spans="1:22" ht="12" hidden="1" customHeight="1" x14ac:dyDescent="0.2">
      <c r="A94" s="137"/>
      <c r="B94" s="99">
        <v>3431</v>
      </c>
      <c r="C94" s="100" t="s">
        <v>129</v>
      </c>
      <c r="D94" s="150" t="e">
        <f>#REF!</f>
        <v>#REF!</v>
      </c>
      <c r="E94" s="150"/>
      <c r="F94" s="150"/>
      <c r="G94" s="85">
        <v>4066.59</v>
      </c>
      <c r="H94" s="144">
        <v>0</v>
      </c>
      <c r="I94" s="144">
        <v>4000</v>
      </c>
      <c r="J94" s="85">
        <v>4496.8999999999996</v>
      </c>
      <c r="K94" s="76">
        <f t="shared" si="36"/>
        <v>110.58159293167</v>
      </c>
      <c r="L94" s="77">
        <f t="shared" si="35"/>
        <v>112.42249999999999</v>
      </c>
      <c r="M94" s="101">
        <v>3431</v>
      </c>
      <c r="N94" s="100" t="s">
        <v>129</v>
      </c>
      <c r="O94" s="88">
        <v>4496.8999999999996</v>
      </c>
      <c r="P94" s="88"/>
      <c r="Q94" s="88"/>
      <c r="R94" s="88">
        <v>0</v>
      </c>
      <c r="S94" s="151"/>
      <c r="T94" s="88"/>
      <c r="U94" s="151"/>
      <c r="V94" s="88"/>
    </row>
    <row r="95" spans="1:22" ht="12" hidden="1" customHeight="1" x14ac:dyDescent="0.2">
      <c r="A95" s="137"/>
      <c r="B95" s="99">
        <v>3433</v>
      </c>
      <c r="C95" s="100" t="s">
        <v>130</v>
      </c>
      <c r="D95" s="150" t="e">
        <f>#REF!</f>
        <v>#REF!</v>
      </c>
      <c r="E95" s="150">
        <v>134.4</v>
      </c>
      <c r="F95" s="150">
        <v>46.07</v>
      </c>
      <c r="G95" s="85">
        <v>24365.599999999999</v>
      </c>
      <c r="H95" s="144">
        <v>0</v>
      </c>
      <c r="I95" s="144">
        <v>71105</v>
      </c>
      <c r="J95" s="85">
        <v>30272.75</v>
      </c>
      <c r="K95" s="76">
        <f t="shared" si="36"/>
        <v>124.24381094658044</v>
      </c>
      <c r="L95" s="77">
        <f t="shared" si="35"/>
        <v>42.574713451937271</v>
      </c>
      <c r="M95" s="101">
        <v>3433</v>
      </c>
      <c r="N95" s="100" t="s">
        <v>130</v>
      </c>
      <c r="O95" s="88">
        <v>47.31</v>
      </c>
      <c r="P95" s="88"/>
      <c r="Q95" s="88">
        <v>0.62</v>
      </c>
      <c r="R95" s="88">
        <v>0</v>
      </c>
      <c r="S95" s="151">
        <v>30225</v>
      </c>
      <c r="T95" s="88"/>
      <c r="U95" s="151"/>
      <c r="V95" s="88"/>
    </row>
    <row r="96" spans="1:22" ht="10.5" hidden="1" customHeight="1" x14ac:dyDescent="0.2">
      <c r="A96" s="137"/>
      <c r="B96" s="99">
        <v>3434</v>
      </c>
      <c r="C96" s="100" t="s">
        <v>131</v>
      </c>
      <c r="D96" s="150"/>
      <c r="E96" s="150"/>
      <c r="F96" s="150"/>
      <c r="G96" s="85">
        <v>20</v>
      </c>
      <c r="H96" s="163">
        <v>0</v>
      </c>
      <c r="I96" s="163">
        <v>0</v>
      </c>
      <c r="J96" s="135">
        <v>0</v>
      </c>
      <c r="K96" s="76">
        <f t="shared" si="36"/>
        <v>0</v>
      </c>
      <c r="L96" s="77">
        <v>0</v>
      </c>
      <c r="M96" s="101">
        <v>3434</v>
      </c>
      <c r="N96" s="100" t="s">
        <v>131</v>
      </c>
      <c r="O96" s="88"/>
      <c r="P96" s="88"/>
      <c r="Q96" s="88">
        <v>0</v>
      </c>
      <c r="R96" s="88"/>
      <c r="S96" s="151"/>
      <c r="T96" s="88"/>
      <c r="U96" s="151"/>
      <c r="V96" s="88"/>
    </row>
    <row r="97" spans="1:22" s="161" customFormat="1" ht="15.75" hidden="1" customHeight="1" x14ac:dyDescent="0.2">
      <c r="A97" s="137"/>
      <c r="B97" s="140">
        <v>36</v>
      </c>
      <c r="C97" s="130" t="s">
        <v>132</v>
      </c>
      <c r="D97" s="159"/>
      <c r="E97" s="159"/>
      <c r="F97" s="159"/>
      <c r="G97" s="160">
        <f t="shared" ref="G97:L98" si="40">G98</f>
        <v>0</v>
      </c>
      <c r="H97" s="109">
        <f t="shared" si="40"/>
        <v>0</v>
      </c>
      <c r="I97" s="109">
        <f t="shared" si="40"/>
        <v>0</v>
      </c>
      <c r="J97" s="160">
        <f t="shared" si="40"/>
        <v>0</v>
      </c>
      <c r="K97" s="76" t="e">
        <f t="shared" si="36"/>
        <v>#DIV/0!</v>
      </c>
      <c r="L97" s="166">
        <f t="shared" si="40"/>
        <v>0</v>
      </c>
      <c r="M97" s="131">
        <v>36</v>
      </c>
      <c r="N97" s="130" t="s">
        <v>132</v>
      </c>
      <c r="O97" s="142">
        <f>O98</f>
        <v>0</v>
      </c>
      <c r="P97" s="142"/>
      <c r="Q97" s="142">
        <f t="shared" ref="Q97:V98" si="41">Q98</f>
        <v>0</v>
      </c>
      <c r="R97" s="142">
        <f t="shared" si="41"/>
        <v>0</v>
      </c>
      <c r="S97" s="143">
        <f t="shared" si="41"/>
        <v>0</v>
      </c>
      <c r="T97" s="142">
        <f t="shared" si="41"/>
        <v>0</v>
      </c>
      <c r="U97" s="143">
        <f t="shared" si="41"/>
        <v>0</v>
      </c>
      <c r="V97" s="142">
        <f t="shared" si="41"/>
        <v>0</v>
      </c>
    </row>
    <row r="98" spans="1:22" s="161" customFormat="1" ht="16.5" hidden="1" customHeight="1" x14ac:dyDescent="0.2">
      <c r="A98" s="137"/>
      <c r="B98" s="140">
        <v>366</v>
      </c>
      <c r="C98" s="130" t="s">
        <v>133</v>
      </c>
      <c r="D98" s="159"/>
      <c r="E98" s="159"/>
      <c r="F98" s="159"/>
      <c r="G98" s="160">
        <f t="shared" si="40"/>
        <v>0</v>
      </c>
      <c r="H98" s="109">
        <f t="shared" si="40"/>
        <v>0</v>
      </c>
      <c r="I98" s="109">
        <f t="shared" si="40"/>
        <v>0</v>
      </c>
      <c r="J98" s="160">
        <f t="shared" si="40"/>
        <v>0</v>
      </c>
      <c r="K98" s="76" t="e">
        <f t="shared" si="36"/>
        <v>#DIV/0!</v>
      </c>
      <c r="L98" s="166">
        <f t="shared" si="40"/>
        <v>0</v>
      </c>
      <c r="M98" s="131">
        <v>366</v>
      </c>
      <c r="N98" s="130" t="s">
        <v>133</v>
      </c>
      <c r="O98" s="142">
        <f>O99</f>
        <v>0</v>
      </c>
      <c r="P98" s="142"/>
      <c r="Q98" s="142">
        <f t="shared" si="41"/>
        <v>0</v>
      </c>
      <c r="R98" s="142">
        <f t="shared" si="41"/>
        <v>0</v>
      </c>
      <c r="S98" s="143">
        <f t="shared" si="41"/>
        <v>0</v>
      </c>
      <c r="T98" s="142">
        <f t="shared" si="41"/>
        <v>0</v>
      </c>
      <c r="U98" s="143">
        <f t="shared" si="41"/>
        <v>0</v>
      </c>
      <c r="V98" s="142">
        <f t="shared" si="41"/>
        <v>0</v>
      </c>
    </row>
    <row r="99" spans="1:22" ht="11.25" hidden="1" customHeight="1" x14ac:dyDescent="0.2">
      <c r="A99" s="137"/>
      <c r="B99" s="99">
        <v>3661</v>
      </c>
      <c r="C99" s="100" t="s">
        <v>134</v>
      </c>
      <c r="D99" s="150"/>
      <c r="E99" s="150"/>
      <c r="F99" s="150"/>
      <c r="G99" s="167">
        <v>0</v>
      </c>
      <c r="H99" s="163">
        <v>0</v>
      </c>
      <c r="I99" s="163">
        <v>0</v>
      </c>
      <c r="J99" s="167">
        <v>0</v>
      </c>
      <c r="K99" s="76" t="e">
        <f t="shared" si="36"/>
        <v>#DIV/0!</v>
      </c>
      <c r="L99" s="76">
        <v>0</v>
      </c>
      <c r="M99" s="101">
        <v>3661</v>
      </c>
      <c r="N99" s="100" t="s">
        <v>134</v>
      </c>
      <c r="O99" s="88"/>
      <c r="P99" s="88"/>
      <c r="Q99" s="88"/>
      <c r="R99" s="88"/>
      <c r="S99" s="151">
        <v>0</v>
      </c>
      <c r="T99" s="88">
        <v>0</v>
      </c>
      <c r="U99" s="151">
        <v>0</v>
      </c>
      <c r="V99" s="88"/>
    </row>
    <row r="100" spans="1:22" s="63" customFormat="1" ht="13.5" hidden="1" customHeight="1" x14ac:dyDescent="0.2">
      <c r="A100" s="137"/>
      <c r="B100" s="140">
        <v>37</v>
      </c>
      <c r="C100" s="130" t="s">
        <v>135</v>
      </c>
      <c r="D100" s="149" t="e">
        <f t="shared" ref="D100:J100" si="42">D101</f>
        <v>#REF!</v>
      </c>
      <c r="E100" s="149" t="e">
        <f t="shared" si="42"/>
        <v>#REF!</v>
      </c>
      <c r="F100" s="149" t="e">
        <f t="shared" si="42"/>
        <v>#REF!</v>
      </c>
      <c r="G100" s="108">
        <f t="shared" si="42"/>
        <v>0</v>
      </c>
      <c r="H100" s="109">
        <f t="shared" si="42"/>
        <v>0</v>
      </c>
      <c r="I100" s="109">
        <f t="shared" si="42"/>
        <v>0</v>
      </c>
      <c r="J100" s="108">
        <f t="shared" si="42"/>
        <v>0</v>
      </c>
      <c r="K100" s="76" t="e">
        <f t="shared" si="36"/>
        <v>#DIV/0!</v>
      </c>
      <c r="L100" s="141" t="e">
        <f>J100/I100*100</f>
        <v>#DIV/0!</v>
      </c>
      <c r="M100" s="131">
        <v>37</v>
      </c>
      <c r="N100" s="130" t="s">
        <v>135</v>
      </c>
      <c r="O100" s="142">
        <f>O101</f>
        <v>0</v>
      </c>
      <c r="P100" s="142"/>
      <c r="Q100" s="142">
        <f t="shared" ref="Q100:V100" si="43">Q101</f>
        <v>0</v>
      </c>
      <c r="R100" s="142">
        <f t="shared" si="43"/>
        <v>0</v>
      </c>
      <c r="S100" s="143">
        <f t="shared" si="43"/>
        <v>0</v>
      </c>
      <c r="T100" s="142">
        <f t="shared" si="43"/>
        <v>0</v>
      </c>
      <c r="U100" s="143">
        <f t="shared" si="43"/>
        <v>0</v>
      </c>
      <c r="V100" s="142">
        <f t="shared" si="43"/>
        <v>0</v>
      </c>
    </row>
    <row r="101" spans="1:22" s="63" customFormat="1" ht="13.5" hidden="1" customHeight="1" x14ac:dyDescent="0.2">
      <c r="A101" s="137"/>
      <c r="B101" s="140">
        <v>372</v>
      </c>
      <c r="C101" s="130" t="s">
        <v>136</v>
      </c>
      <c r="D101" s="149" t="e">
        <f>#REF!</f>
        <v>#REF!</v>
      </c>
      <c r="E101" s="149" t="e">
        <f>#REF!</f>
        <v>#REF!</v>
      </c>
      <c r="F101" s="149" t="e">
        <f>#REF!</f>
        <v>#REF!</v>
      </c>
      <c r="G101" s="108">
        <f>G103+G102</f>
        <v>0</v>
      </c>
      <c r="H101" s="109">
        <f>H103+H102</f>
        <v>0</v>
      </c>
      <c r="I101" s="109">
        <f>I103+I102</f>
        <v>0</v>
      </c>
      <c r="J101" s="108">
        <f>J103+J102</f>
        <v>0</v>
      </c>
      <c r="K101" s="76" t="e">
        <f t="shared" si="36"/>
        <v>#DIV/0!</v>
      </c>
      <c r="L101" s="141" t="e">
        <f>J101/I101*100</f>
        <v>#DIV/0!</v>
      </c>
      <c r="M101" s="131">
        <v>372</v>
      </c>
      <c r="N101" s="130" t="s">
        <v>136</v>
      </c>
      <c r="O101" s="142">
        <f>O103+O102</f>
        <v>0</v>
      </c>
      <c r="P101" s="142"/>
      <c r="Q101" s="142">
        <f t="shared" ref="Q101:V101" si="44">Q103+Q102</f>
        <v>0</v>
      </c>
      <c r="R101" s="142">
        <f t="shared" si="44"/>
        <v>0</v>
      </c>
      <c r="S101" s="143">
        <f t="shared" si="44"/>
        <v>0</v>
      </c>
      <c r="T101" s="142">
        <f t="shared" si="44"/>
        <v>0</v>
      </c>
      <c r="U101" s="143">
        <f t="shared" si="44"/>
        <v>0</v>
      </c>
      <c r="V101" s="142">
        <f t="shared" si="44"/>
        <v>0</v>
      </c>
    </row>
    <row r="102" spans="1:22" s="116" customFormat="1" ht="13.5" hidden="1" customHeight="1" x14ac:dyDescent="0.2">
      <c r="A102" s="36"/>
      <c r="B102" s="168">
        <v>3721</v>
      </c>
      <c r="C102" s="168" t="s">
        <v>137</v>
      </c>
      <c r="D102" s="169"/>
      <c r="E102" s="169"/>
      <c r="F102" s="169"/>
      <c r="G102" s="170">
        <v>0</v>
      </c>
      <c r="H102" s="170">
        <v>0</v>
      </c>
      <c r="I102" s="170">
        <v>0</v>
      </c>
      <c r="J102" s="170">
        <v>0</v>
      </c>
      <c r="K102" s="76" t="e">
        <f t="shared" si="36"/>
        <v>#DIV/0!</v>
      </c>
      <c r="L102" s="76" t="e">
        <f>J102/I102*100</f>
        <v>#DIV/0!</v>
      </c>
      <c r="M102" s="171">
        <v>3721</v>
      </c>
      <c r="N102" s="168" t="s">
        <v>137</v>
      </c>
      <c r="O102" s="172"/>
      <c r="P102" s="172"/>
      <c r="Q102" s="172">
        <v>0</v>
      </c>
      <c r="R102" s="172"/>
      <c r="S102" s="173"/>
      <c r="T102" s="172"/>
      <c r="U102" s="173"/>
      <c r="V102" s="172"/>
    </row>
    <row r="103" spans="1:22" ht="12" hidden="1" customHeight="1" x14ac:dyDescent="0.2">
      <c r="A103" s="137"/>
      <c r="B103" s="99">
        <v>3722</v>
      </c>
      <c r="C103" s="100" t="s">
        <v>138</v>
      </c>
      <c r="D103" s="174"/>
      <c r="E103" s="174"/>
      <c r="F103" s="174"/>
      <c r="G103" s="167">
        <v>0</v>
      </c>
      <c r="H103" s="163">
        <v>0</v>
      </c>
      <c r="I103" s="163">
        <v>0</v>
      </c>
      <c r="J103" s="167">
        <v>0</v>
      </c>
      <c r="K103" s="76" t="e">
        <f t="shared" si="36"/>
        <v>#DIV/0!</v>
      </c>
      <c r="L103" s="77" t="e">
        <f>J103/I103*100</f>
        <v>#DIV/0!</v>
      </c>
      <c r="M103" s="101">
        <v>3722</v>
      </c>
      <c r="N103" s="100" t="s">
        <v>138</v>
      </c>
      <c r="O103" s="88">
        <v>0</v>
      </c>
      <c r="P103" s="88"/>
      <c r="Q103" s="153">
        <v>0</v>
      </c>
      <c r="R103" s="153">
        <v>0</v>
      </c>
      <c r="S103" s="175">
        <v>0</v>
      </c>
      <c r="T103" s="153">
        <v>0</v>
      </c>
      <c r="U103" s="175">
        <v>0</v>
      </c>
      <c r="V103" s="153">
        <v>0</v>
      </c>
    </row>
    <row r="104" spans="1:22" s="161" customFormat="1" ht="12" hidden="1" customHeight="1" x14ac:dyDescent="0.2">
      <c r="A104" s="137"/>
      <c r="B104" s="140">
        <v>38</v>
      </c>
      <c r="C104" s="130" t="s">
        <v>139</v>
      </c>
      <c r="D104" s="176"/>
      <c r="E104" s="176"/>
      <c r="F104" s="176"/>
      <c r="G104" s="177">
        <f t="shared" ref="G104:J105" si="45">G105</f>
        <v>0</v>
      </c>
      <c r="H104" s="109">
        <f t="shared" si="45"/>
        <v>0</v>
      </c>
      <c r="I104" s="109">
        <f t="shared" si="45"/>
        <v>0</v>
      </c>
      <c r="J104" s="177">
        <f t="shared" si="45"/>
        <v>0</v>
      </c>
      <c r="K104" s="76" t="e">
        <f t="shared" si="36"/>
        <v>#DIV/0!</v>
      </c>
      <c r="L104" s="84"/>
      <c r="M104" s="131">
        <v>38</v>
      </c>
      <c r="N104" s="130" t="s">
        <v>139</v>
      </c>
      <c r="O104" s="142">
        <f>O105</f>
        <v>0</v>
      </c>
      <c r="P104" s="142"/>
      <c r="Q104" s="142">
        <f t="shared" ref="Q104:V105" si="46">Q105</f>
        <v>0</v>
      </c>
      <c r="R104" s="142">
        <f t="shared" si="46"/>
        <v>0</v>
      </c>
      <c r="S104" s="143">
        <f t="shared" si="46"/>
        <v>0</v>
      </c>
      <c r="T104" s="142">
        <f t="shared" si="46"/>
        <v>0</v>
      </c>
      <c r="U104" s="143">
        <f t="shared" si="46"/>
        <v>0</v>
      </c>
      <c r="V104" s="142">
        <f t="shared" si="46"/>
        <v>0</v>
      </c>
    </row>
    <row r="105" spans="1:22" s="161" customFormat="1" ht="12" hidden="1" customHeight="1" x14ac:dyDescent="0.2">
      <c r="A105" s="137"/>
      <c r="B105" s="140">
        <v>382</v>
      </c>
      <c r="C105" s="130" t="s">
        <v>71</v>
      </c>
      <c r="D105" s="176"/>
      <c r="E105" s="176"/>
      <c r="F105" s="176"/>
      <c r="G105" s="177">
        <f t="shared" si="45"/>
        <v>0</v>
      </c>
      <c r="H105" s="109">
        <f t="shared" si="45"/>
        <v>0</v>
      </c>
      <c r="I105" s="109">
        <f t="shared" si="45"/>
        <v>0</v>
      </c>
      <c r="J105" s="177">
        <f t="shared" si="45"/>
        <v>0</v>
      </c>
      <c r="K105" s="76" t="e">
        <f t="shared" si="36"/>
        <v>#DIV/0!</v>
      </c>
      <c r="L105" s="84"/>
      <c r="M105" s="131">
        <v>382</v>
      </c>
      <c r="N105" s="130" t="s">
        <v>71</v>
      </c>
      <c r="O105" s="142">
        <f>O106</f>
        <v>0</v>
      </c>
      <c r="P105" s="142"/>
      <c r="Q105" s="142">
        <f t="shared" si="46"/>
        <v>0</v>
      </c>
      <c r="R105" s="142">
        <f t="shared" si="46"/>
        <v>0</v>
      </c>
      <c r="S105" s="143">
        <f t="shared" si="46"/>
        <v>0</v>
      </c>
      <c r="T105" s="142">
        <f t="shared" si="46"/>
        <v>0</v>
      </c>
      <c r="U105" s="143">
        <f t="shared" si="46"/>
        <v>0</v>
      </c>
      <c r="V105" s="142">
        <f t="shared" si="46"/>
        <v>0</v>
      </c>
    </row>
    <row r="106" spans="1:22" ht="12" hidden="1" customHeight="1" x14ac:dyDescent="0.2">
      <c r="A106" s="137"/>
      <c r="B106" s="99">
        <v>3821</v>
      </c>
      <c r="C106" s="100" t="s">
        <v>140</v>
      </c>
      <c r="D106" s="178"/>
      <c r="E106" s="178"/>
      <c r="F106" s="178"/>
      <c r="G106" s="167">
        <v>0</v>
      </c>
      <c r="H106" s="163">
        <v>0</v>
      </c>
      <c r="I106" s="163">
        <v>0</v>
      </c>
      <c r="J106" s="167">
        <v>0</v>
      </c>
      <c r="K106" s="76" t="e">
        <f t="shared" si="36"/>
        <v>#DIV/0!</v>
      </c>
      <c r="L106" s="77"/>
      <c r="M106" s="101">
        <v>3821</v>
      </c>
      <c r="N106" s="100" t="s">
        <v>140</v>
      </c>
      <c r="O106" s="88">
        <v>0</v>
      </c>
      <c r="P106" s="88"/>
      <c r="Q106" s="153"/>
      <c r="R106" s="153"/>
      <c r="S106" s="175"/>
      <c r="T106" s="153"/>
      <c r="U106" s="175"/>
      <c r="V106" s="153"/>
    </row>
    <row r="107" spans="1:22" s="63" customFormat="1" ht="13.5" customHeight="1" x14ac:dyDescent="0.2">
      <c r="A107" s="137"/>
      <c r="B107" s="93"/>
      <c r="C107" s="94" t="s">
        <v>141</v>
      </c>
      <c r="D107" s="179"/>
      <c r="E107" s="179"/>
      <c r="F107" s="179"/>
      <c r="G107" s="108">
        <f>G51</f>
        <v>10013034.060000001</v>
      </c>
      <c r="H107" s="109"/>
      <c r="I107" s="108">
        <f>I51</f>
        <v>9236977</v>
      </c>
      <c r="J107" s="108">
        <f>J51</f>
        <v>10195188.890000001</v>
      </c>
      <c r="K107" s="76">
        <f t="shared" si="36"/>
        <v>101.81917717355692</v>
      </c>
      <c r="L107" s="59">
        <f>J107/I107*100</f>
        <v>110.37365244061992</v>
      </c>
      <c r="M107" s="95"/>
      <c r="N107" s="94" t="s">
        <v>141</v>
      </c>
      <c r="O107" s="110">
        <f>O51</f>
        <v>966250</v>
      </c>
      <c r="P107" s="110"/>
      <c r="Q107" s="110">
        <f t="shared" ref="Q107:V107" si="47">Q51</f>
        <v>17274.28</v>
      </c>
      <c r="R107" s="110">
        <f t="shared" si="47"/>
        <v>37222.959999999999</v>
      </c>
      <c r="S107" s="111">
        <f>S51</f>
        <v>8484279</v>
      </c>
      <c r="T107" s="110">
        <f t="shared" si="47"/>
        <v>0</v>
      </c>
      <c r="U107" s="111">
        <f t="shared" si="47"/>
        <v>0</v>
      </c>
      <c r="V107" s="110">
        <f t="shared" si="47"/>
        <v>0</v>
      </c>
    </row>
    <row r="108" spans="1:22" s="63" customFormat="1" ht="12" customHeight="1" x14ac:dyDescent="0.2">
      <c r="A108" s="137"/>
      <c r="B108" s="93"/>
      <c r="C108" s="94" t="s">
        <v>142</v>
      </c>
      <c r="D108" s="179"/>
      <c r="E108" s="179"/>
      <c r="F108" s="179"/>
      <c r="G108" s="180">
        <f>IF(G13&gt;G107,G13-G107,0)</f>
        <v>450243.51999999955</v>
      </c>
      <c r="H108" s="180">
        <f t="shared" ref="H108:I108" si="48">IF(H13&gt;H107,H13-H107,0)</f>
        <v>0</v>
      </c>
      <c r="I108" s="180">
        <f t="shared" si="48"/>
        <v>1965134.6999999993</v>
      </c>
      <c r="J108" s="180">
        <f>IF(J13&gt;J107,J13-J107,0)</f>
        <v>610446.94000000134</v>
      </c>
      <c r="K108" s="76">
        <f t="shared" si="36"/>
        <v>135.58150487096447</v>
      </c>
      <c r="L108" s="181">
        <f>J108/I108*100</f>
        <v>31.063872619011896</v>
      </c>
      <c r="M108" s="95"/>
      <c r="N108" s="94" t="s">
        <v>142</v>
      </c>
      <c r="O108" s="182"/>
      <c r="P108" s="182"/>
      <c r="Q108" s="183"/>
      <c r="R108" s="183"/>
      <c r="S108" s="184">
        <v>0</v>
      </c>
      <c r="T108" s="183">
        <f>IF(T13&gt;T107,T13-T107,0)</f>
        <v>0</v>
      </c>
      <c r="U108" s="184">
        <f>IF(U13&gt;U107,U13-U107,0)</f>
        <v>15164</v>
      </c>
      <c r="V108" s="183"/>
    </row>
    <row r="109" spans="1:22" s="63" customFormat="1" ht="11.25" customHeight="1" x14ac:dyDescent="0.2">
      <c r="A109" s="137"/>
      <c r="B109" s="53"/>
      <c r="C109" s="54" t="s">
        <v>143</v>
      </c>
      <c r="D109" s="185"/>
      <c r="E109" s="185"/>
      <c r="F109" s="185"/>
      <c r="G109" s="186">
        <f>IF(G107&gt;G13,G107-G13,0)</f>
        <v>0</v>
      </c>
      <c r="H109" s="187">
        <f>IF(H107&gt;H13,H107-H13,0)</f>
        <v>0</v>
      </c>
      <c r="I109" s="187">
        <f>IF(I107&gt;I13,I107-I13,0)</f>
        <v>0</v>
      </c>
      <c r="J109" s="186">
        <f>IF(J107&gt;J13,J107-J13,0)</f>
        <v>0</v>
      </c>
      <c r="K109" s="76" t="e">
        <f t="shared" si="36"/>
        <v>#DIV/0!</v>
      </c>
      <c r="L109" s="181" t="s">
        <v>5</v>
      </c>
      <c r="M109" s="60"/>
      <c r="N109" s="54" t="s">
        <v>143</v>
      </c>
      <c r="O109" s="188"/>
      <c r="P109" s="188"/>
      <c r="Q109" s="189"/>
      <c r="R109" s="189">
        <v>0</v>
      </c>
      <c r="S109" s="190">
        <f t="shared" ref="S109:V109" si="49">IF(S107&gt;S13,S107-S13,0)</f>
        <v>0</v>
      </c>
      <c r="T109" s="189">
        <f t="shared" si="49"/>
        <v>0</v>
      </c>
      <c r="U109" s="190">
        <f t="shared" si="49"/>
        <v>0</v>
      </c>
      <c r="V109" s="189">
        <f t="shared" si="49"/>
        <v>0</v>
      </c>
    </row>
    <row r="110" spans="1:22" s="203" customFormat="1" ht="12" customHeight="1" x14ac:dyDescent="0.2">
      <c r="A110" s="137"/>
      <c r="B110" s="191">
        <v>92211.21</v>
      </c>
      <c r="C110" s="191" t="s">
        <v>144</v>
      </c>
      <c r="D110" s="192"/>
      <c r="E110" s="192"/>
      <c r="F110" s="192"/>
      <c r="G110" s="193">
        <v>-140408.5</v>
      </c>
      <c r="H110" s="194">
        <v>0</v>
      </c>
      <c r="I110" s="194">
        <v>7000</v>
      </c>
      <c r="J110" s="195">
        <v>50834.91</v>
      </c>
      <c r="K110" s="76">
        <f t="shared" si="36"/>
        <v>-36.205008956010495</v>
      </c>
      <c r="L110" s="152" t="s">
        <v>5</v>
      </c>
      <c r="M110" s="196">
        <v>92211.21</v>
      </c>
      <c r="N110" s="191" t="s">
        <v>144</v>
      </c>
      <c r="O110" s="197">
        <v>0</v>
      </c>
      <c r="P110" s="198"/>
      <c r="Q110" s="198"/>
      <c r="R110" s="199">
        <v>905</v>
      </c>
      <c r="S110" s="200">
        <v>0</v>
      </c>
      <c r="T110" s="201"/>
      <c r="U110" s="202"/>
      <c r="V110" s="198">
        <v>0</v>
      </c>
    </row>
    <row r="111" spans="1:22" s="203" customFormat="1" ht="12" customHeight="1" x14ac:dyDescent="0.2">
      <c r="A111" s="137"/>
      <c r="B111" s="191">
        <v>96</v>
      </c>
      <c r="C111" s="191" t="s">
        <v>145</v>
      </c>
      <c r="D111" s="192"/>
      <c r="E111" s="192"/>
      <c r="F111" s="192"/>
      <c r="G111" s="204">
        <f>G112</f>
        <v>8335</v>
      </c>
      <c r="H111" s="194"/>
      <c r="I111" s="194"/>
      <c r="J111" s="205">
        <f>J112</f>
        <v>6135</v>
      </c>
      <c r="K111" s="76">
        <f t="shared" si="36"/>
        <v>73.605278944211165</v>
      </c>
      <c r="L111" s="152" t="s">
        <v>5</v>
      </c>
      <c r="M111" s="196">
        <v>96</v>
      </c>
      <c r="N111" s="191" t="s">
        <v>145</v>
      </c>
      <c r="O111" s="206"/>
      <c r="P111" s="207"/>
      <c r="Q111" s="207">
        <v>0</v>
      </c>
      <c r="R111" s="208"/>
      <c r="S111" s="209">
        <v>0</v>
      </c>
      <c r="T111" s="206"/>
      <c r="U111" s="210"/>
      <c r="V111" s="207"/>
    </row>
    <row r="112" spans="1:22" s="203" customFormat="1" ht="12" customHeight="1" x14ac:dyDescent="0.2">
      <c r="A112" s="137"/>
      <c r="B112" s="191">
        <v>9661</v>
      </c>
      <c r="C112" s="191" t="s">
        <v>146</v>
      </c>
      <c r="D112" s="192"/>
      <c r="E112" s="192"/>
      <c r="F112" s="192"/>
      <c r="G112" s="204">
        <v>8335</v>
      </c>
      <c r="H112" s="194"/>
      <c r="I112" s="194"/>
      <c r="J112" s="205">
        <v>6135</v>
      </c>
      <c r="K112" s="76">
        <f t="shared" si="36"/>
        <v>73.605278944211165</v>
      </c>
      <c r="L112" s="152" t="s">
        <v>5</v>
      </c>
      <c r="M112" s="196">
        <v>9661</v>
      </c>
      <c r="N112" s="191" t="s">
        <v>146</v>
      </c>
      <c r="O112" s="206"/>
      <c r="P112" s="207"/>
      <c r="Q112" s="207">
        <v>0</v>
      </c>
      <c r="R112" s="208"/>
      <c r="S112" s="209"/>
      <c r="T112" s="206"/>
      <c r="U112" s="210"/>
      <c r="V112" s="207"/>
    </row>
    <row r="113" spans="1:24" s="128" customFormat="1" ht="12.75" customHeight="1" x14ac:dyDescent="0.2">
      <c r="A113" s="137"/>
      <c r="B113" s="54">
        <v>7</v>
      </c>
      <c r="C113" s="54" t="s">
        <v>147</v>
      </c>
      <c r="D113" s="211"/>
      <c r="E113" s="211"/>
      <c r="F113" s="211"/>
      <c r="G113" s="212">
        <f>G114</f>
        <v>640.5</v>
      </c>
      <c r="H113" s="213">
        <f>H114</f>
        <v>0</v>
      </c>
      <c r="I113" s="213">
        <f>I114</f>
        <v>670</v>
      </c>
      <c r="J113" s="212">
        <f>J114</f>
        <v>640.5</v>
      </c>
      <c r="K113" s="76">
        <f t="shared" si="36"/>
        <v>100</v>
      </c>
      <c r="L113" s="59">
        <f t="shared" ref="L113:L131" si="50">J113/I113*100</f>
        <v>95.597014925373131</v>
      </c>
      <c r="M113" s="60">
        <v>7</v>
      </c>
      <c r="N113" s="54" t="s">
        <v>147</v>
      </c>
      <c r="O113" s="214">
        <f>O114</f>
        <v>0</v>
      </c>
      <c r="P113" s="214"/>
      <c r="Q113" s="214">
        <f t="shared" ref="Q113:V113" si="51">Q114</f>
        <v>0</v>
      </c>
      <c r="R113" s="214">
        <v>0</v>
      </c>
      <c r="S113" s="215">
        <f t="shared" si="51"/>
        <v>0</v>
      </c>
      <c r="T113" s="214">
        <f t="shared" si="51"/>
        <v>0</v>
      </c>
      <c r="U113" s="215">
        <f t="shared" si="51"/>
        <v>0</v>
      </c>
      <c r="V113" s="214">
        <f t="shared" si="51"/>
        <v>640.5</v>
      </c>
    </row>
    <row r="114" spans="1:24" s="128" customFormat="1" ht="13.5" hidden="1" customHeight="1" x14ac:dyDescent="0.2">
      <c r="A114" s="137"/>
      <c r="B114" s="54">
        <v>72</v>
      </c>
      <c r="C114" s="54" t="s">
        <v>148</v>
      </c>
      <c r="D114" s="211"/>
      <c r="E114" s="211"/>
      <c r="F114" s="211"/>
      <c r="G114" s="212">
        <f>G115+G117</f>
        <v>640.5</v>
      </c>
      <c r="H114" s="213">
        <f>H115+H117</f>
        <v>0</v>
      </c>
      <c r="I114" s="213">
        <f>I115+I117</f>
        <v>670</v>
      </c>
      <c r="J114" s="212">
        <f>J115+J117</f>
        <v>640.5</v>
      </c>
      <c r="K114" s="76">
        <f t="shared" si="36"/>
        <v>100</v>
      </c>
      <c r="L114" s="59">
        <f t="shared" si="50"/>
        <v>95.597014925373131</v>
      </c>
      <c r="M114" s="60">
        <v>72</v>
      </c>
      <c r="N114" s="54" t="s">
        <v>148</v>
      </c>
      <c r="O114" s="216">
        <f>O115+O117</f>
        <v>0</v>
      </c>
      <c r="P114" s="216"/>
      <c r="Q114" s="216">
        <f t="shared" ref="Q114:V114" si="52">Q115+Q117</f>
        <v>0</v>
      </c>
      <c r="R114" s="216">
        <v>0</v>
      </c>
      <c r="S114" s="217">
        <f>S115+S117</f>
        <v>0</v>
      </c>
      <c r="T114" s="216">
        <f t="shared" si="52"/>
        <v>0</v>
      </c>
      <c r="U114" s="217">
        <f t="shared" si="52"/>
        <v>0</v>
      </c>
      <c r="V114" s="216">
        <f t="shared" si="52"/>
        <v>640.5</v>
      </c>
    </row>
    <row r="115" spans="1:24" s="128" customFormat="1" ht="13.5" hidden="1" customHeight="1" x14ac:dyDescent="0.2">
      <c r="A115" s="137"/>
      <c r="B115" s="54">
        <v>721</v>
      </c>
      <c r="C115" s="54" t="s">
        <v>149</v>
      </c>
      <c r="D115" s="211"/>
      <c r="E115" s="211"/>
      <c r="F115" s="211"/>
      <c r="G115" s="212">
        <f>G116</f>
        <v>640.5</v>
      </c>
      <c r="H115" s="213">
        <f>H116</f>
        <v>0</v>
      </c>
      <c r="I115" s="213">
        <f>I116</f>
        <v>670</v>
      </c>
      <c r="J115" s="212">
        <f>J116</f>
        <v>640.5</v>
      </c>
      <c r="K115" s="76">
        <f t="shared" si="36"/>
        <v>100</v>
      </c>
      <c r="L115" s="59">
        <f t="shared" si="50"/>
        <v>95.597014925373131</v>
      </c>
      <c r="M115" s="60">
        <v>721</v>
      </c>
      <c r="N115" s="54" t="s">
        <v>149</v>
      </c>
      <c r="O115" s="214">
        <f>O116</f>
        <v>0</v>
      </c>
      <c r="P115" s="214"/>
      <c r="Q115" s="214">
        <f t="shared" ref="Q115:V115" si="53">Q116</f>
        <v>0</v>
      </c>
      <c r="R115" s="214">
        <f t="shared" si="53"/>
        <v>0</v>
      </c>
      <c r="S115" s="215">
        <f t="shared" si="53"/>
        <v>0</v>
      </c>
      <c r="T115" s="214">
        <f t="shared" si="53"/>
        <v>0</v>
      </c>
      <c r="U115" s="215">
        <f t="shared" si="53"/>
        <v>0</v>
      </c>
      <c r="V115" s="214">
        <f t="shared" si="53"/>
        <v>640.5</v>
      </c>
    </row>
    <row r="116" spans="1:24" s="124" customFormat="1" ht="12" hidden="1" customHeight="1" x14ac:dyDescent="0.2">
      <c r="A116" s="137"/>
      <c r="B116" s="218">
        <v>7211</v>
      </c>
      <c r="C116" s="218" t="s">
        <v>150</v>
      </c>
      <c r="D116" s="219"/>
      <c r="E116" s="219"/>
      <c r="F116" s="219"/>
      <c r="G116" s="85">
        <v>640.5</v>
      </c>
      <c r="H116" s="194">
        <v>0</v>
      </c>
      <c r="I116" s="194">
        <v>670</v>
      </c>
      <c r="J116" s="85">
        <v>640.5</v>
      </c>
      <c r="K116" s="76">
        <f t="shared" si="36"/>
        <v>100</v>
      </c>
      <c r="L116" s="77">
        <f t="shared" si="50"/>
        <v>95.597014925373131</v>
      </c>
      <c r="M116" s="220">
        <v>7211</v>
      </c>
      <c r="N116" s="218" t="s">
        <v>150</v>
      </c>
      <c r="O116" s="221"/>
      <c r="P116" s="221"/>
      <c r="Q116" s="222"/>
      <c r="R116" s="222">
        <v>0</v>
      </c>
      <c r="S116" s="223"/>
      <c r="T116" s="222"/>
      <c r="U116" s="223"/>
      <c r="V116" s="222">
        <v>640.5</v>
      </c>
    </row>
    <row r="117" spans="1:24" s="128" customFormat="1" ht="0.75" customHeight="1" x14ac:dyDescent="0.2">
      <c r="A117" s="137"/>
      <c r="B117" s="54">
        <v>722</v>
      </c>
      <c r="C117" s="54" t="s">
        <v>151</v>
      </c>
      <c r="D117" s="211"/>
      <c r="E117" s="211"/>
      <c r="F117" s="211"/>
      <c r="G117" s="212">
        <f>G118</f>
        <v>0</v>
      </c>
      <c r="H117" s="213">
        <f>H118</f>
        <v>0</v>
      </c>
      <c r="I117" s="213">
        <f>I118</f>
        <v>0</v>
      </c>
      <c r="J117" s="212">
        <f>J118</f>
        <v>0</v>
      </c>
      <c r="K117" s="76" t="e">
        <f t="shared" si="36"/>
        <v>#DIV/0!</v>
      </c>
      <c r="L117" s="77" t="e">
        <f t="shared" si="50"/>
        <v>#DIV/0!</v>
      </c>
      <c r="M117" s="60">
        <v>722</v>
      </c>
      <c r="N117" s="54" t="s">
        <v>151</v>
      </c>
      <c r="O117" s="214">
        <f>O118</f>
        <v>0</v>
      </c>
      <c r="P117" s="214"/>
      <c r="Q117" s="214">
        <f t="shared" ref="Q117:V117" si="54">Q118</f>
        <v>0</v>
      </c>
      <c r="R117" s="214">
        <f t="shared" si="54"/>
        <v>0</v>
      </c>
      <c r="S117" s="215">
        <f t="shared" si="54"/>
        <v>0</v>
      </c>
      <c r="T117" s="214">
        <f t="shared" si="54"/>
        <v>0</v>
      </c>
      <c r="U117" s="215">
        <f t="shared" si="54"/>
        <v>0</v>
      </c>
      <c r="V117" s="214">
        <f t="shared" si="54"/>
        <v>0</v>
      </c>
    </row>
    <row r="118" spans="1:24" s="124" customFormat="1" ht="12" hidden="1" customHeight="1" x14ac:dyDescent="0.2">
      <c r="A118" s="137"/>
      <c r="B118" s="218">
        <v>7227</v>
      </c>
      <c r="C118" s="218" t="s">
        <v>152</v>
      </c>
      <c r="D118" s="219"/>
      <c r="E118" s="219"/>
      <c r="F118" s="219"/>
      <c r="G118" s="224">
        <v>0</v>
      </c>
      <c r="H118" s="194">
        <v>0</v>
      </c>
      <c r="I118" s="194">
        <v>0</v>
      </c>
      <c r="J118" s="224">
        <v>0</v>
      </c>
      <c r="K118" s="76" t="e">
        <f t="shared" si="36"/>
        <v>#DIV/0!</v>
      </c>
      <c r="L118" s="77" t="e">
        <f t="shared" si="50"/>
        <v>#DIV/0!</v>
      </c>
      <c r="M118" s="220">
        <v>7227</v>
      </c>
      <c r="N118" s="218" t="s">
        <v>152</v>
      </c>
      <c r="O118" s="221"/>
      <c r="P118" s="221"/>
      <c r="Q118" s="222"/>
      <c r="R118" s="222"/>
      <c r="S118" s="223"/>
      <c r="T118" s="222"/>
      <c r="U118" s="223"/>
      <c r="V118" s="222"/>
    </row>
    <row r="119" spans="1:24" s="128" customFormat="1" ht="12" customHeight="1" x14ac:dyDescent="0.2">
      <c r="A119" s="137"/>
      <c r="B119" s="65">
        <v>4</v>
      </c>
      <c r="C119" s="65" t="s">
        <v>153</v>
      </c>
      <c r="D119" s="225"/>
      <c r="E119" s="225"/>
      <c r="F119" s="225"/>
      <c r="G119" s="212">
        <f>G121+G134+G137</f>
        <v>249324.79999999999</v>
      </c>
      <c r="H119" s="213">
        <f>H121+H134+H137</f>
        <v>0</v>
      </c>
      <c r="I119" s="213">
        <f>I121+I134+I137</f>
        <v>15670</v>
      </c>
      <c r="J119" s="212">
        <f>J121+J134+J137</f>
        <v>570678.13</v>
      </c>
      <c r="K119" s="76">
        <f t="shared" si="36"/>
        <v>228.88943659034319</v>
      </c>
      <c r="L119" s="59">
        <f t="shared" si="50"/>
        <v>3641.8514996809186</v>
      </c>
      <c r="M119" s="68">
        <v>4</v>
      </c>
      <c r="N119" s="65" t="s">
        <v>153</v>
      </c>
      <c r="O119" s="216">
        <f>O121+O134+O137</f>
        <v>0</v>
      </c>
      <c r="P119" s="216">
        <f>P121+P134+P137</f>
        <v>507695.19</v>
      </c>
      <c r="Q119" s="216">
        <f t="shared" ref="Q119:V119" si="55">Q121+Q134+Q137</f>
        <v>39131.06</v>
      </c>
      <c r="R119" s="216">
        <f t="shared" si="55"/>
        <v>0</v>
      </c>
      <c r="S119" s="217">
        <f t="shared" si="55"/>
        <v>6420.99</v>
      </c>
      <c r="T119" s="216">
        <f t="shared" si="55"/>
        <v>0</v>
      </c>
      <c r="U119" s="217">
        <f t="shared" si="55"/>
        <v>15164</v>
      </c>
      <c r="V119" s="216">
        <f t="shared" si="55"/>
        <v>2265.9899999999998</v>
      </c>
      <c r="X119" s="226"/>
    </row>
    <row r="120" spans="1:24" s="116" customFormat="1" ht="12" hidden="1" customHeight="1" x14ac:dyDescent="0.2">
      <c r="A120" s="36"/>
      <c r="B120" s="227">
        <v>4124</v>
      </c>
      <c r="C120" s="227" t="s">
        <v>154</v>
      </c>
      <c r="D120" s="228"/>
      <c r="E120" s="228"/>
      <c r="F120" s="228"/>
      <c r="G120" s="194"/>
      <c r="H120" s="194">
        <v>0</v>
      </c>
      <c r="I120" s="194">
        <v>0</v>
      </c>
      <c r="J120" s="194"/>
      <c r="K120" s="76" t="e">
        <f t="shared" si="36"/>
        <v>#DIV/0!</v>
      </c>
      <c r="L120" s="76"/>
      <c r="M120" s="78">
        <v>4124</v>
      </c>
      <c r="N120" s="227" t="s">
        <v>154</v>
      </c>
      <c r="O120" s="89"/>
      <c r="P120" s="89"/>
      <c r="Q120" s="89"/>
      <c r="R120" s="89"/>
      <c r="S120" s="158"/>
      <c r="T120" s="89"/>
      <c r="U120" s="158"/>
      <c r="V120" s="89"/>
    </row>
    <row r="121" spans="1:24" s="63" customFormat="1" ht="13.5" hidden="1" customHeight="1" x14ac:dyDescent="0.2">
      <c r="A121" s="137"/>
      <c r="B121" s="229">
        <v>42</v>
      </c>
      <c r="C121" s="65" t="s">
        <v>155</v>
      </c>
      <c r="D121" s="230" t="e">
        <f>#REF!</f>
        <v>#REF!</v>
      </c>
      <c r="E121" s="230" t="e">
        <f>#REF!</f>
        <v>#REF!</v>
      </c>
      <c r="F121" s="230" t="e">
        <f>#REF!</f>
        <v>#REF!</v>
      </c>
      <c r="G121" s="212">
        <f t="shared" ref="G121" si="56">G126+G132+G122+G125</f>
        <v>54711.3</v>
      </c>
      <c r="H121" s="213">
        <f>H126+H132+H122+H125</f>
        <v>0</v>
      </c>
      <c r="I121" s="213">
        <f t="shared" ref="I121:V121" si="57">I126+I132+I122+I125</f>
        <v>15670</v>
      </c>
      <c r="J121" s="212">
        <f t="shared" si="57"/>
        <v>546280.13</v>
      </c>
      <c r="K121" s="76">
        <f t="shared" si="36"/>
        <v>998.47770021915028</v>
      </c>
      <c r="L121" s="84">
        <f t="shared" si="50"/>
        <v>3486.1527121888962</v>
      </c>
      <c r="M121" s="68">
        <v>42</v>
      </c>
      <c r="N121" s="65" t="s">
        <v>155</v>
      </c>
      <c r="O121" s="216">
        <f t="shared" si="57"/>
        <v>0</v>
      </c>
      <c r="P121" s="216">
        <f t="shared" si="57"/>
        <v>483297.19</v>
      </c>
      <c r="Q121" s="216">
        <f t="shared" si="57"/>
        <v>39131.06</v>
      </c>
      <c r="R121" s="216">
        <f t="shared" si="57"/>
        <v>0</v>
      </c>
      <c r="S121" s="217">
        <f t="shared" si="57"/>
        <v>6420.99</v>
      </c>
      <c r="T121" s="216"/>
      <c r="U121" s="217">
        <f t="shared" si="57"/>
        <v>15164</v>
      </c>
      <c r="V121" s="216">
        <f t="shared" si="57"/>
        <v>2265.9899999999998</v>
      </c>
    </row>
    <row r="122" spans="1:24" s="128" customFormat="1" ht="13.5" hidden="1" customHeight="1" x14ac:dyDescent="0.2">
      <c r="A122" s="137"/>
      <c r="B122" s="54">
        <v>421</v>
      </c>
      <c r="C122" s="54" t="s">
        <v>156</v>
      </c>
      <c r="D122" s="211"/>
      <c r="E122" s="211"/>
      <c r="F122" s="211"/>
      <c r="G122" s="212">
        <f>G123</f>
        <v>0</v>
      </c>
      <c r="H122" s="213">
        <f>H123</f>
        <v>0</v>
      </c>
      <c r="I122" s="213">
        <f>I123</f>
        <v>0</v>
      </c>
      <c r="J122" s="212">
        <f>J123</f>
        <v>0</v>
      </c>
      <c r="K122" s="76" t="e">
        <f t="shared" si="36"/>
        <v>#DIV/0!</v>
      </c>
      <c r="L122" s="59" t="s">
        <v>5</v>
      </c>
      <c r="M122" s="60">
        <v>421</v>
      </c>
      <c r="N122" s="54" t="s">
        <v>156</v>
      </c>
      <c r="O122" s="214">
        <f>O123</f>
        <v>0</v>
      </c>
      <c r="P122" s="214"/>
      <c r="Q122" s="214">
        <f t="shared" ref="Q122:V122" si="58">Q123</f>
        <v>0</v>
      </c>
      <c r="R122" s="214">
        <f t="shared" si="58"/>
        <v>0</v>
      </c>
      <c r="S122" s="215">
        <f t="shared" si="58"/>
        <v>0</v>
      </c>
      <c r="T122" s="214">
        <f t="shared" si="58"/>
        <v>0</v>
      </c>
      <c r="U122" s="215">
        <f t="shared" si="58"/>
        <v>0</v>
      </c>
      <c r="V122" s="214">
        <f t="shared" si="58"/>
        <v>0</v>
      </c>
    </row>
    <row r="123" spans="1:24" s="124" customFormat="1" ht="12" hidden="1" customHeight="1" x14ac:dyDescent="0.2">
      <c r="A123" s="137"/>
      <c r="B123" s="218">
        <v>4212</v>
      </c>
      <c r="C123" s="218" t="s">
        <v>157</v>
      </c>
      <c r="D123" s="219"/>
      <c r="E123" s="219"/>
      <c r="F123" s="219"/>
      <c r="G123" s="224">
        <v>0</v>
      </c>
      <c r="H123" s="194">
        <v>0</v>
      </c>
      <c r="I123" s="194">
        <v>0</v>
      </c>
      <c r="J123" s="224">
        <v>0</v>
      </c>
      <c r="K123" s="76" t="e">
        <f t="shared" si="36"/>
        <v>#DIV/0!</v>
      </c>
      <c r="L123" s="77" t="s">
        <v>5</v>
      </c>
      <c r="M123" s="220">
        <v>4212</v>
      </c>
      <c r="N123" s="218" t="s">
        <v>157</v>
      </c>
      <c r="O123" s="221"/>
      <c r="P123" s="221"/>
      <c r="Q123" s="222"/>
      <c r="R123" s="222"/>
      <c r="S123" s="223"/>
      <c r="T123" s="222"/>
      <c r="U123" s="223"/>
      <c r="V123" s="222"/>
    </row>
    <row r="124" spans="1:24" s="69" customFormat="1" ht="15" hidden="1" customHeight="1" x14ac:dyDescent="0.2">
      <c r="A124" s="137"/>
      <c r="B124" s="65">
        <v>421</v>
      </c>
      <c r="C124" s="65" t="s">
        <v>156</v>
      </c>
      <c r="D124" s="231"/>
      <c r="E124" s="231"/>
      <c r="F124" s="231"/>
      <c r="G124" s="232">
        <f t="shared" ref="G124" si="59">G125</f>
        <v>0</v>
      </c>
      <c r="H124" s="213">
        <f>H125</f>
        <v>0</v>
      </c>
      <c r="I124" s="213">
        <f t="shared" ref="I124:V124" si="60">I125</f>
        <v>0</v>
      </c>
      <c r="J124" s="232">
        <f t="shared" si="60"/>
        <v>0</v>
      </c>
      <c r="K124" s="76" t="e">
        <f t="shared" si="36"/>
        <v>#DIV/0!</v>
      </c>
      <c r="L124" s="233">
        <f t="shared" si="60"/>
        <v>0</v>
      </c>
      <c r="M124" s="68">
        <v>421</v>
      </c>
      <c r="N124" s="65" t="s">
        <v>156</v>
      </c>
      <c r="O124" s="216">
        <f t="shared" si="60"/>
        <v>0</v>
      </c>
      <c r="P124" s="216"/>
      <c r="Q124" s="216">
        <f t="shared" si="60"/>
        <v>0</v>
      </c>
      <c r="R124" s="216">
        <f t="shared" si="60"/>
        <v>0</v>
      </c>
      <c r="S124" s="217">
        <f t="shared" si="60"/>
        <v>0</v>
      </c>
      <c r="T124" s="216">
        <f t="shared" si="60"/>
        <v>0</v>
      </c>
      <c r="U124" s="217">
        <f t="shared" si="60"/>
        <v>0</v>
      </c>
      <c r="V124" s="216">
        <f t="shared" si="60"/>
        <v>0</v>
      </c>
    </row>
    <row r="125" spans="1:24" s="81" customFormat="1" ht="12" hidden="1" customHeight="1" x14ac:dyDescent="0.2">
      <c r="A125" s="98"/>
      <c r="B125" s="71">
        <v>4212</v>
      </c>
      <c r="C125" s="71" t="s">
        <v>157</v>
      </c>
      <c r="D125" s="228"/>
      <c r="E125" s="228"/>
      <c r="F125" s="228"/>
      <c r="G125" s="224">
        <v>0</v>
      </c>
      <c r="H125" s="194">
        <v>0</v>
      </c>
      <c r="I125" s="194">
        <v>0</v>
      </c>
      <c r="J125" s="224">
        <v>0</v>
      </c>
      <c r="K125" s="76" t="e">
        <f t="shared" si="36"/>
        <v>#DIV/0!</v>
      </c>
      <c r="L125" s="77">
        <v>0</v>
      </c>
      <c r="M125" s="78">
        <v>4212</v>
      </c>
      <c r="N125" s="71" t="s">
        <v>157</v>
      </c>
      <c r="O125" s="89">
        <v>0</v>
      </c>
      <c r="P125" s="89"/>
      <c r="Q125" s="234">
        <v>0</v>
      </c>
      <c r="R125" s="234">
        <v>0</v>
      </c>
      <c r="S125" s="235">
        <v>0</v>
      </c>
      <c r="T125" s="234">
        <v>0</v>
      </c>
      <c r="U125" s="235">
        <v>0</v>
      </c>
      <c r="V125" s="234">
        <v>0</v>
      </c>
    </row>
    <row r="126" spans="1:24" s="63" customFormat="1" ht="13.5" hidden="1" customHeight="1" x14ac:dyDescent="0.2">
      <c r="A126" s="137"/>
      <c r="B126" s="140">
        <v>422</v>
      </c>
      <c r="C126" s="130" t="s">
        <v>158</v>
      </c>
      <c r="D126" s="236"/>
      <c r="E126" s="236"/>
      <c r="F126" s="236"/>
      <c r="G126" s="212">
        <f>SUM(G127:G131)</f>
        <v>42832.4</v>
      </c>
      <c r="H126" s="213">
        <f>H127+H128+H129</f>
        <v>0</v>
      </c>
      <c r="I126" s="213">
        <f>SUM(I127:I131)</f>
        <v>7500</v>
      </c>
      <c r="J126" s="212">
        <f>SUM(J127:J131)</f>
        <v>535429.15</v>
      </c>
      <c r="K126" s="76">
        <f t="shared" si="36"/>
        <v>1250.0563825515264</v>
      </c>
      <c r="L126" s="59">
        <f t="shared" si="50"/>
        <v>7139.0553333333328</v>
      </c>
      <c r="M126" s="131">
        <v>422</v>
      </c>
      <c r="N126" s="130" t="s">
        <v>158</v>
      </c>
      <c r="O126" s="216">
        <f>SUM(O127:O131)</f>
        <v>0</v>
      </c>
      <c r="P126" s="216">
        <f>SUM(P127:P131)</f>
        <v>483297.19</v>
      </c>
      <c r="Q126" s="216">
        <f t="shared" ref="Q126:V126" si="61">SUM(Q127:Q131)</f>
        <v>39131.06</v>
      </c>
      <c r="R126" s="216">
        <f t="shared" si="61"/>
        <v>0</v>
      </c>
      <c r="S126" s="217">
        <f>SUM(S127:S131)</f>
        <v>0</v>
      </c>
      <c r="T126" s="216">
        <f t="shared" si="61"/>
        <v>0</v>
      </c>
      <c r="U126" s="217">
        <f t="shared" si="61"/>
        <v>13000</v>
      </c>
      <c r="V126" s="216">
        <f t="shared" si="61"/>
        <v>0</v>
      </c>
    </row>
    <row r="127" spans="1:24" ht="12" hidden="1" customHeight="1" x14ac:dyDescent="0.2">
      <c r="A127" s="137"/>
      <c r="B127" s="99">
        <v>4221</v>
      </c>
      <c r="C127" s="100" t="s">
        <v>159</v>
      </c>
      <c r="D127" s="150"/>
      <c r="E127" s="150"/>
      <c r="F127" s="150"/>
      <c r="G127" s="85">
        <v>9533.4</v>
      </c>
      <c r="H127" s="144">
        <v>0</v>
      </c>
      <c r="I127" s="144">
        <v>5000</v>
      </c>
      <c r="J127" s="85">
        <v>46421.65</v>
      </c>
      <c r="K127" s="76">
        <f t="shared" si="36"/>
        <v>486.93697946168209</v>
      </c>
      <c r="L127" s="77">
        <f t="shared" si="50"/>
        <v>928.43300000000011</v>
      </c>
      <c r="M127" s="101">
        <v>4221</v>
      </c>
      <c r="N127" s="100" t="s">
        <v>159</v>
      </c>
      <c r="O127" s="89"/>
      <c r="P127" s="89">
        <v>30521.75</v>
      </c>
      <c r="Q127" s="234">
        <v>2899</v>
      </c>
      <c r="R127" s="234">
        <v>0</v>
      </c>
      <c r="S127" s="235">
        <v>0</v>
      </c>
      <c r="T127" s="234">
        <v>0</v>
      </c>
      <c r="U127" s="235">
        <v>13000</v>
      </c>
      <c r="V127" s="234">
        <v>0</v>
      </c>
      <c r="W127" s="237"/>
    </row>
    <row r="128" spans="1:24" ht="18" hidden="1" customHeight="1" x14ac:dyDescent="0.2">
      <c r="A128" s="137"/>
      <c r="B128" s="99">
        <v>4222</v>
      </c>
      <c r="C128" s="100" t="s">
        <v>160</v>
      </c>
      <c r="D128" s="150"/>
      <c r="E128" s="150"/>
      <c r="F128" s="150"/>
      <c r="G128" s="162"/>
      <c r="H128" s="194">
        <v>0</v>
      </c>
      <c r="I128" s="194">
        <v>500</v>
      </c>
      <c r="J128" s="162">
        <v>0</v>
      </c>
      <c r="K128" s="76" t="e">
        <f t="shared" si="36"/>
        <v>#DIV/0!</v>
      </c>
      <c r="L128" s="77" t="s">
        <v>5</v>
      </c>
      <c r="M128" s="101">
        <v>4222</v>
      </c>
      <c r="N128" s="100" t="s">
        <v>160</v>
      </c>
      <c r="O128" s="89">
        <v>0</v>
      </c>
      <c r="P128" s="89"/>
      <c r="Q128" s="234">
        <v>0</v>
      </c>
      <c r="R128" s="234">
        <v>0</v>
      </c>
      <c r="S128" s="235">
        <v>0</v>
      </c>
      <c r="T128" s="234">
        <v>0</v>
      </c>
      <c r="U128" s="235">
        <v>0</v>
      </c>
      <c r="V128" s="234">
        <v>0</v>
      </c>
    </row>
    <row r="129" spans="1:23" ht="12" hidden="1" customHeight="1" x14ac:dyDescent="0.2">
      <c r="A129" s="137"/>
      <c r="B129" s="99">
        <v>4223</v>
      </c>
      <c r="C129" s="100" t="s">
        <v>161</v>
      </c>
      <c r="D129" s="150"/>
      <c r="E129" s="150"/>
      <c r="F129" s="150"/>
      <c r="G129" s="85">
        <v>33299</v>
      </c>
      <c r="H129" s="194">
        <v>0</v>
      </c>
      <c r="I129" s="194">
        <v>2000</v>
      </c>
      <c r="J129" s="85">
        <v>5125</v>
      </c>
      <c r="K129" s="76">
        <f t="shared" si="36"/>
        <v>15.390852578155501</v>
      </c>
      <c r="L129" s="77">
        <f t="shared" si="50"/>
        <v>256.25</v>
      </c>
      <c r="M129" s="101">
        <v>4223</v>
      </c>
      <c r="N129" s="100" t="s">
        <v>161</v>
      </c>
      <c r="O129" s="89"/>
      <c r="P129" s="89"/>
      <c r="Q129" s="234">
        <v>5125</v>
      </c>
      <c r="R129" s="234"/>
      <c r="S129" s="235"/>
      <c r="T129" s="234"/>
      <c r="U129" s="235"/>
      <c r="V129" s="234"/>
    </row>
    <row r="130" spans="1:23" ht="12" hidden="1" customHeight="1" x14ac:dyDescent="0.2">
      <c r="A130" s="137"/>
      <c r="B130" s="99">
        <v>4224</v>
      </c>
      <c r="C130" s="100" t="s">
        <v>162</v>
      </c>
      <c r="D130" s="150"/>
      <c r="E130" s="150"/>
      <c r="F130" s="150"/>
      <c r="G130" s="238">
        <v>0</v>
      </c>
      <c r="H130" s="194"/>
      <c r="I130" s="194">
        <v>0</v>
      </c>
      <c r="J130" s="238">
        <v>0</v>
      </c>
      <c r="K130" s="76" t="e">
        <f t="shared" si="36"/>
        <v>#DIV/0!</v>
      </c>
      <c r="L130" s="77"/>
      <c r="M130" s="101">
        <v>4224</v>
      </c>
      <c r="N130" s="100" t="s">
        <v>162</v>
      </c>
      <c r="O130" s="89"/>
      <c r="P130" s="89"/>
      <c r="Q130" s="234">
        <v>0</v>
      </c>
      <c r="R130" s="234">
        <v>0</v>
      </c>
      <c r="S130" s="235"/>
      <c r="T130" s="234">
        <v>0</v>
      </c>
      <c r="U130" s="235">
        <v>0</v>
      </c>
      <c r="V130" s="234"/>
    </row>
    <row r="131" spans="1:23" ht="11.25" hidden="1" customHeight="1" x14ac:dyDescent="0.2">
      <c r="A131" s="137"/>
      <c r="B131" s="99">
        <v>4227</v>
      </c>
      <c r="C131" s="100" t="s">
        <v>163</v>
      </c>
      <c r="D131" s="150"/>
      <c r="E131" s="150"/>
      <c r="F131" s="150"/>
      <c r="G131" s="162">
        <v>0</v>
      </c>
      <c r="H131" s="144"/>
      <c r="I131" s="194"/>
      <c r="J131" s="85">
        <v>483882.5</v>
      </c>
      <c r="K131" s="76" t="e">
        <f t="shared" si="36"/>
        <v>#DIV/0!</v>
      </c>
      <c r="L131" s="77" t="e">
        <f t="shared" si="50"/>
        <v>#DIV/0!</v>
      </c>
      <c r="M131" s="101">
        <v>4227</v>
      </c>
      <c r="N131" s="100" t="s">
        <v>163</v>
      </c>
      <c r="O131" s="89">
        <v>0</v>
      </c>
      <c r="P131" s="89">
        <v>452775.44</v>
      </c>
      <c r="Q131" s="234">
        <v>31107.06</v>
      </c>
      <c r="R131" s="234"/>
      <c r="S131" s="235"/>
      <c r="T131" s="234">
        <v>0</v>
      </c>
      <c r="U131" s="235"/>
      <c r="V131" s="234"/>
      <c r="W131" s="237"/>
    </row>
    <row r="132" spans="1:23" s="63" customFormat="1" ht="10.5" hidden="1" customHeight="1" x14ac:dyDescent="0.2">
      <c r="A132" s="137"/>
      <c r="B132" s="140">
        <v>424</v>
      </c>
      <c r="C132" s="130" t="s">
        <v>164</v>
      </c>
      <c r="D132" s="236"/>
      <c r="E132" s="236"/>
      <c r="F132" s="236"/>
      <c r="G132" s="212">
        <f t="shared" ref="G132:V132" si="62">G133</f>
        <v>11878.9</v>
      </c>
      <c r="H132" s="213">
        <f t="shared" si="62"/>
        <v>0</v>
      </c>
      <c r="I132" s="213">
        <f t="shared" si="62"/>
        <v>8170</v>
      </c>
      <c r="J132" s="212">
        <f t="shared" si="62"/>
        <v>10850.98</v>
      </c>
      <c r="K132" s="76">
        <f t="shared" si="36"/>
        <v>91.346673513540807</v>
      </c>
      <c r="L132" s="239">
        <f t="shared" si="62"/>
        <v>132.81493268053853</v>
      </c>
      <c r="M132" s="131">
        <v>424</v>
      </c>
      <c r="N132" s="130" t="s">
        <v>164</v>
      </c>
      <c r="O132" s="216">
        <f t="shared" si="62"/>
        <v>0</v>
      </c>
      <c r="P132" s="216"/>
      <c r="Q132" s="216">
        <f t="shared" si="62"/>
        <v>0</v>
      </c>
      <c r="R132" s="216">
        <f t="shared" si="62"/>
        <v>0</v>
      </c>
      <c r="S132" s="217">
        <f t="shared" si="62"/>
        <v>6420.99</v>
      </c>
      <c r="T132" s="216">
        <f t="shared" si="62"/>
        <v>0</v>
      </c>
      <c r="U132" s="217">
        <f t="shared" si="62"/>
        <v>2164</v>
      </c>
      <c r="V132" s="216">
        <f t="shared" si="62"/>
        <v>2265.9899999999998</v>
      </c>
    </row>
    <row r="133" spans="1:23" ht="11.25" hidden="1" customHeight="1" x14ac:dyDescent="0.2">
      <c r="A133" s="137"/>
      <c r="B133" s="99">
        <v>4241</v>
      </c>
      <c r="C133" s="100" t="s">
        <v>165</v>
      </c>
      <c r="D133" s="150"/>
      <c r="E133" s="150"/>
      <c r="F133" s="150"/>
      <c r="G133" s="85">
        <v>11878.9</v>
      </c>
      <c r="H133" s="194">
        <v>0</v>
      </c>
      <c r="I133" s="194">
        <v>8170</v>
      </c>
      <c r="J133" s="85">
        <v>10850.98</v>
      </c>
      <c r="K133" s="76">
        <f t="shared" si="36"/>
        <v>91.346673513540807</v>
      </c>
      <c r="L133" s="77">
        <f>J133/I133*100</f>
        <v>132.81493268053853</v>
      </c>
      <c r="M133" s="101">
        <v>4241</v>
      </c>
      <c r="N133" s="100" t="s">
        <v>165</v>
      </c>
      <c r="O133" s="89"/>
      <c r="P133" s="89"/>
      <c r="Q133" s="234"/>
      <c r="R133" s="234">
        <v>0</v>
      </c>
      <c r="S133" s="235">
        <v>6420.99</v>
      </c>
      <c r="T133" s="234"/>
      <c r="U133" s="235">
        <v>2164</v>
      </c>
      <c r="V133" s="234">
        <v>2265.9899999999998</v>
      </c>
      <c r="W133" s="237"/>
    </row>
    <row r="134" spans="1:23" s="63" customFormat="1" ht="12" hidden="1" customHeight="1" x14ac:dyDescent="0.2">
      <c r="A134" s="137"/>
      <c r="B134" s="140"/>
      <c r="C134" s="130"/>
      <c r="D134" s="236"/>
      <c r="E134" s="236"/>
      <c r="F134" s="236"/>
      <c r="G134" s="212">
        <f>G136</f>
        <v>0</v>
      </c>
      <c r="H134" s="213">
        <f>H135</f>
        <v>0</v>
      </c>
      <c r="I134" s="213">
        <f>I135</f>
        <v>0</v>
      </c>
      <c r="J134" s="212">
        <f>J136</f>
        <v>0</v>
      </c>
      <c r="K134" s="76" t="e">
        <f t="shared" si="36"/>
        <v>#DIV/0!</v>
      </c>
      <c r="L134" s="59" t="s">
        <v>5</v>
      </c>
      <c r="M134" s="131"/>
      <c r="N134" s="130"/>
      <c r="O134" s="216">
        <f>O136</f>
        <v>0</v>
      </c>
      <c r="P134" s="216">
        <f>P136</f>
        <v>0</v>
      </c>
      <c r="Q134" s="216"/>
      <c r="R134" s="216"/>
      <c r="S134" s="217"/>
      <c r="T134" s="216"/>
      <c r="U134" s="217"/>
      <c r="V134" s="216"/>
    </row>
    <row r="135" spans="1:23" s="63" customFormat="1" ht="11.25" hidden="1" customHeight="1" x14ac:dyDescent="0.2">
      <c r="A135" s="137"/>
      <c r="B135" s="140"/>
      <c r="C135" s="130"/>
      <c r="D135" s="236"/>
      <c r="E135" s="236"/>
      <c r="F135" s="236"/>
      <c r="G135" s="212">
        <f>G136</f>
        <v>0</v>
      </c>
      <c r="H135" s="213">
        <v>0</v>
      </c>
      <c r="I135" s="213">
        <v>0</v>
      </c>
      <c r="J135" s="212">
        <f>J136</f>
        <v>0</v>
      </c>
      <c r="K135" s="76" t="e">
        <f t="shared" si="36"/>
        <v>#DIV/0!</v>
      </c>
      <c r="L135" s="59" t="s">
        <v>5</v>
      </c>
      <c r="M135" s="131"/>
      <c r="N135" s="130"/>
      <c r="O135" s="216">
        <f>O136</f>
        <v>0</v>
      </c>
      <c r="P135" s="216">
        <v>0</v>
      </c>
      <c r="Q135" s="216"/>
      <c r="R135" s="216"/>
      <c r="S135" s="217"/>
      <c r="T135" s="216"/>
      <c r="U135" s="217"/>
      <c r="V135" s="216"/>
    </row>
    <row r="136" spans="1:23" ht="12.75" hidden="1" customHeight="1" x14ac:dyDescent="0.2">
      <c r="A136" s="137"/>
      <c r="B136" s="99"/>
      <c r="C136" s="100"/>
      <c r="D136" s="150"/>
      <c r="E136" s="150"/>
      <c r="F136" s="150"/>
      <c r="G136" s="238">
        <v>0</v>
      </c>
      <c r="H136" s="194">
        <v>0</v>
      </c>
      <c r="I136" s="194">
        <v>0</v>
      </c>
      <c r="J136" s="238">
        <v>0</v>
      </c>
      <c r="K136" s="76" t="e">
        <f t="shared" si="36"/>
        <v>#DIV/0!</v>
      </c>
      <c r="L136" s="77" t="s">
        <v>5</v>
      </c>
      <c r="M136" s="101"/>
      <c r="N136" s="100"/>
      <c r="O136" s="89">
        <v>0</v>
      </c>
      <c r="P136" s="89"/>
      <c r="Q136" s="234"/>
      <c r="R136" s="234"/>
      <c r="S136" s="235"/>
      <c r="T136" s="234"/>
      <c r="U136" s="235"/>
      <c r="V136" s="234"/>
    </row>
    <row r="137" spans="1:23" s="161" customFormat="1" ht="14.25" hidden="1" customHeight="1" x14ac:dyDescent="0.2">
      <c r="A137" s="137"/>
      <c r="B137" s="140">
        <v>45</v>
      </c>
      <c r="C137" s="130" t="s">
        <v>166</v>
      </c>
      <c r="D137" s="159"/>
      <c r="E137" s="159"/>
      <c r="F137" s="159"/>
      <c r="G137" s="177">
        <f t="shared" ref="G137:V137" si="63">G138</f>
        <v>194613.5</v>
      </c>
      <c r="H137" s="109">
        <f t="shared" si="63"/>
        <v>0</v>
      </c>
      <c r="I137" s="109">
        <f t="shared" si="63"/>
        <v>0</v>
      </c>
      <c r="J137" s="177">
        <f t="shared" si="63"/>
        <v>24398</v>
      </c>
      <c r="K137" s="76">
        <f t="shared" si="36"/>
        <v>12.536643141405914</v>
      </c>
      <c r="L137" s="240">
        <f t="shared" si="63"/>
        <v>0</v>
      </c>
      <c r="M137" s="131">
        <v>45</v>
      </c>
      <c r="N137" s="130" t="s">
        <v>166</v>
      </c>
      <c r="O137" s="142">
        <f t="shared" si="63"/>
        <v>0</v>
      </c>
      <c r="P137" s="142">
        <f t="shared" si="63"/>
        <v>24398</v>
      </c>
      <c r="Q137" s="142">
        <f t="shared" si="63"/>
        <v>0</v>
      </c>
      <c r="R137" s="142">
        <f t="shared" si="63"/>
        <v>0</v>
      </c>
      <c r="S137" s="143">
        <f t="shared" si="63"/>
        <v>0</v>
      </c>
      <c r="T137" s="142">
        <f t="shared" si="63"/>
        <v>0</v>
      </c>
      <c r="U137" s="143">
        <f t="shared" si="63"/>
        <v>0</v>
      </c>
      <c r="V137" s="142">
        <f t="shared" si="63"/>
        <v>0</v>
      </c>
    </row>
    <row r="138" spans="1:23" s="161" customFormat="1" ht="12" hidden="1" customHeight="1" x14ac:dyDescent="0.2">
      <c r="A138" s="137"/>
      <c r="B138" s="140">
        <v>451</v>
      </c>
      <c r="C138" s="130" t="s">
        <v>167</v>
      </c>
      <c r="D138" s="159"/>
      <c r="E138" s="159"/>
      <c r="F138" s="159"/>
      <c r="G138" s="177">
        <f t="shared" ref="G138" si="64">G139+G140</f>
        <v>194613.5</v>
      </c>
      <c r="H138" s="109">
        <f>H139+H140</f>
        <v>0</v>
      </c>
      <c r="I138" s="109">
        <f t="shared" ref="I138:V138" si="65">I139+I140</f>
        <v>0</v>
      </c>
      <c r="J138" s="177">
        <f t="shared" si="65"/>
        <v>24398</v>
      </c>
      <c r="K138" s="76">
        <f t="shared" si="36"/>
        <v>12.536643141405914</v>
      </c>
      <c r="L138" s="240">
        <f t="shared" si="65"/>
        <v>0</v>
      </c>
      <c r="M138" s="131">
        <v>451</v>
      </c>
      <c r="N138" s="130" t="s">
        <v>167</v>
      </c>
      <c r="O138" s="142">
        <f t="shared" si="65"/>
        <v>0</v>
      </c>
      <c r="P138" s="142">
        <f t="shared" si="65"/>
        <v>24398</v>
      </c>
      <c r="Q138" s="142">
        <f t="shared" si="65"/>
        <v>0</v>
      </c>
      <c r="R138" s="142">
        <f t="shared" si="65"/>
        <v>0</v>
      </c>
      <c r="S138" s="143">
        <f t="shared" si="65"/>
        <v>0</v>
      </c>
      <c r="T138" s="142">
        <f t="shared" si="65"/>
        <v>0</v>
      </c>
      <c r="U138" s="143">
        <f t="shared" si="65"/>
        <v>0</v>
      </c>
      <c r="V138" s="142">
        <f t="shared" si="65"/>
        <v>0</v>
      </c>
    </row>
    <row r="139" spans="1:23" ht="12" hidden="1" customHeight="1" x14ac:dyDescent="0.2">
      <c r="A139" s="137"/>
      <c r="B139" s="99">
        <v>4511</v>
      </c>
      <c r="C139" s="100" t="s">
        <v>167</v>
      </c>
      <c r="D139" s="150"/>
      <c r="E139" s="150"/>
      <c r="F139" s="150"/>
      <c r="G139" s="85">
        <v>194613.5</v>
      </c>
      <c r="H139" s="163"/>
      <c r="I139" s="163"/>
      <c r="J139" s="85">
        <v>15000</v>
      </c>
      <c r="K139" s="76">
        <f t="shared" si="36"/>
        <v>7.7075845200872504</v>
      </c>
      <c r="L139" s="152"/>
      <c r="M139" s="101">
        <v>4511</v>
      </c>
      <c r="N139" s="100" t="s">
        <v>167</v>
      </c>
      <c r="O139" s="88"/>
      <c r="P139" s="88">
        <v>15000</v>
      </c>
      <c r="Q139" s="88"/>
      <c r="R139" s="153">
        <v>0</v>
      </c>
      <c r="S139" s="151"/>
      <c r="T139" s="88"/>
      <c r="U139" s="175"/>
      <c r="V139" s="88"/>
    </row>
    <row r="140" spans="1:23" ht="12" hidden="1" customHeight="1" x14ac:dyDescent="0.2">
      <c r="A140" s="137"/>
      <c r="B140" s="99">
        <v>4521</v>
      </c>
      <c r="C140" s="100" t="s">
        <v>168</v>
      </c>
      <c r="D140" s="157"/>
      <c r="E140" s="157"/>
      <c r="F140" s="157"/>
      <c r="G140" s="167">
        <v>0</v>
      </c>
      <c r="H140" s="163">
        <v>0</v>
      </c>
      <c r="I140" s="163">
        <v>0</v>
      </c>
      <c r="J140" s="85">
        <v>9398</v>
      </c>
      <c r="K140" s="76" t="e">
        <f t="shared" si="36"/>
        <v>#DIV/0!</v>
      </c>
      <c r="L140" s="152"/>
      <c r="M140" s="101">
        <v>4521</v>
      </c>
      <c r="N140" s="100" t="s">
        <v>168</v>
      </c>
      <c r="O140" s="88">
        <v>0</v>
      </c>
      <c r="P140" s="88">
        <v>9398</v>
      </c>
      <c r="Q140" s="88"/>
      <c r="R140" s="153"/>
      <c r="S140" s="151"/>
      <c r="T140" s="88"/>
      <c r="U140" s="175"/>
      <c r="V140" s="88"/>
    </row>
    <row r="141" spans="1:23" s="63" customFormat="1" ht="12" customHeight="1" x14ac:dyDescent="0.2">
      <c r="A141" s="137"/>
      <c r="B141" s="53"/>
      <c r="C141" s="54" t="s">
        <v>169</v>
      </c>
      <c r="D141" s="241"/>
      <c r="E141" s="241"/>
      <c r="F141" s="241"/>
      <c r="G141" s="242">
        <f>IF(G119&gt;G113,G119-G113,0)</f>
        <v>248684.3</v>
      </c>
      <c r="H141" s="243"/>
      <c r="I141" s="243"/>
      <c r="J141" s="242">
        <f>IF(J119&gt;J113,J119-J113,0)</f>
        <v>570037.63</v>
      </c>
      <c r="K141" s="76">
        <f t="shared" si="36"/>
        <v>229.22139837536992</v>
      </c>
      <c r="L141" s="77" t="e">
        <f>J141/I141*100</f>
        <v>#DIV/0!</v>
      </c>
      <c r="M141" s="60"/>
      <c r="N141" s="54" t="s">
        <v>169</v>
      </c>
      <c r="O141" s="244">
        <f>IF(O119&gt;O113,O119-O113,0)</f>
        <v>0</v>
      </c>
      <c r="P141" s="244">
        <f>IF(P119&gt;P113,P119-P113,0)</f>
        <v>507695.19</v>
      </c>
      <c r="Q141" s="245"/>
      <c r="R141" s="246">
        <f>IF(R119&gt;R113,R119-R113,0)</f>
        <v>0</v>
      </c>
      <c r="S141" s="247">
        <f>IF(S119&gt;S113,S119-S113,0)</f>
        <v>6420.99</v>
      </c>
      <c r="T141" s="246">
        <f>IF(T119&gt;T113,T119-T113,0)</f>
        <v>0</v>
      </c>
      <c r="U141" s="247">
        <f t="shared" ref="U141" si="66">IF(U119&gt;U113,U119-U113,0)</f>
        <v>15164</v>
      </c>
      <c r="V141" s="246">
        <f>IF(V119&gt;V113,V119-V113,0)</f>
        <v>1625.4899999999998</v>
      </c>
    </row>
    <row r="142" spans="1:23" s="63" customFormat="1" ht="12.75" customHeight="1" x14ac:dyDescent="0.2">
      <c r="A142" s="137"/>
      <c r="B142" s="93">
        <v>92212</v>
      </c>
      <c r="C142" s="94" t="s">
        <v>170</v>
      </c>
      <c r="D142" s="236"/>
      <c r="E142" s="236"/>
      <c r="F142" s="236"/>
      <c r="G142" s="248">
        <v>0</v>
      </c>
      <c r="H142" s="187"/>
      <c r="I142" s="187">
        <v>7000</v>
      </c>
      <c r="J142" s="85">
        <v>6138.72</v>
      </c>
      <c r="K142" s="76" t="e">
        <f t="shared" si="36"/>
        <v>#DIV/0!</v>
      </c>
      <c r="L142" s="77">
        <v>0</v>
      </c>
      <c r="M142" s="95">
        <v>92212</v>
      </c>
      <c r="N142" s="94" t="s">
        <v>170</v>
      </c>
      <c r="O142" s="188"/>
      <c r="P142" s="188"/>
      <c r="Q142" s="189">
        <v>0</v>
      </c>
      <c r="R142" s="189"/>
      <c r="S142" s="190"/>
      <c r="T142" s="189"/>
      <c r="U142" s="190">
        <f>U110</f>
        <v>0</v>
      </c>
      <c r="V142" s="189">
        <v>6138</v>
      </c>
    </row>
    <row r="143" spans="1:23" s="63" customFormat="1" ht="13.5" customHeight="1" x14ac:dyDescent="0.2">
      <c r="A143" s="137"/>
      <c r="B143" s="93">
        <v>92222</v>
      </c>
      <c r="C143" s="94" t="s">
        <v>171</v>
      </c>
      <c r="D143" s="236"/>
      <c r="E143" s="236"/>
      <c r="F143" s="236"/>
      <c r="G143" s="85">
        <v>4177.09</v>
      </c>
      <c r="H143" s="187">
        <v>0</v>
      </c>
      <c r="I143" s="187"/>
      <c r="J143" s="106">
        <v>0</v>
      </c>
      <c r="K143" s="76">
        <f t="shared" si="36"/>
        <v>0</v>
      </c>
      <c r="L143" s="77" t="s">
        <v>5</v>
      </c>
      <c r="M143" s="95">
        <v>92222</v>
      </c>
      <c r="N143" s="94" t="s">
        <v>171</v>
      </c>
      <c r="O143" s="249">
        <v>0</v>
      </c>
      <c r="P143" s="249"/>
      <c r="Q143" s="250">
        <v>0</v>
      </c>
      <c r="R143" s="250"/>
      <c r="S143" s="251"/>
      <c r="T143" s="250"/>
      <c r="U143" s="251"/>
      <c r="V143" s="250"/>
    </row>
    <row r="144" spans="1:23" s="63" customFormat="1" ht="13.5" customHeight="1" x14ac:dyDescent="0.2">
      <c r="A144" s="137"/>
      <c r="B144" s="252"/>
      <c r="C144" s="252" t="s">
        <v>172</v>
      </c>
      <c r="D144" s="253"/>
      <c r="E144" s="253"/>
      <c r="F144" s="253"/>
      <c r="G144" s="254">
        <f>G113+G13</f>
        <v>10463918.08</v>
      </c>
      <c r="H144" s="254">
        <f>H113+H110+H13</f>
        <v>0</v>
      </c>
      <c r="I144" s="254">
        <f>I113+I110+I13+I153</f>
        <v>11236241.699999999</v>
      </c>
      <c r="J144" s="254">
        <f>J113+J13+J151</f>
        <v>10832736.330000002</v>
      </c>
      <c r="K144" s="255">
        <f t="shared" si="36"/>
        <v>103.52466683301864</v>
      </c>
      <c r="L144" s="255">
        <f>J144/I144*100</f>
        <v>96.408893820787085</v>
      </c>
      <c r="M144" s="95"/>
      <c r="N144" s="252" t="s">
        <v>172</v>
      </c>
      <c r="O144" s="256">
        <f>O113+O13</f>
        <v>966250</v>
      </c>
      <c r="P144" s="256">
        <f>P113+P13</f>
        <v>1178358.32</v>
      </c>
      <c r="Q144" s="256">
        <f>Q113+Q13+Q151</f>
        <v>126106.66</v>
      </c>
      <c r="R144" s="256">
        <f t="shared" ref="R144:V144" si="67">R113+R13</f>
        <v>39486</v>
      </c>
      <c r="S144" s="257">
        <f t="shared" si="67"/>
        <v>8506730</v>
      </c>
      <c r="T144" s="256">
        <f t="shared" si="67"/>
        <v>0</v>
      </c>
      <c r="U144" s="257">
        <f t="shared" si="67"/>
        <v>15164</v>
      </c>
      <c r="V144" s="256">
        <f t="shared" si="67"/>
        <v>640.5</v>
      </c>
    </row>
    <row r="145" spans="1:22" s="63" customFormat="1" ht="12.75" customHeight="1" x14ac:dyDescent="0.2">
      <c r="A145" s="137"/>
      <c r="B145" s="258"/>
      <c r="C145" s="258" t="s">
        <v>173</v>
      </c>
      <c r="D145" s="253" t="e">
        <f>D61+D92+D100+D121+D85</f>
        <v>#REF!</v>
      </c>
      <c r="E145" s="253" t="e">
        <f>E61+E92+E100+E121+E85</f>
        <v>#REF!</v>
      </c>
      <c r="F145" s="253" t="e">
        <f>F61+F92+F100+F121+F85</f>
        <v>#REF!</v>
      </c>
      <c r="G145" s="254">
        <f>G119+G51</f>
        <v>10262358.860000001</v>
      </c>
      <c r="H145" s="254">
        <f>H119+H51</f>
        <v>0</v>
      </c>
      <c r="I145" s="254">
        <f>I119+I51</f>
        <v>9252647</v>
      </c>
      <c r="J145" s="254">
        <f>J119+J51</f>
        <v>10765867.020000001</v>
      </c>
      <c r="K145" s="255">
        <f t="shared" si="36"/>
        <v>104.90635892652851</v>
      </c>
      <c r="L145" s="255">
        <f>J145/I145*100</f>
        <v>116.35445532505457</v>
      </c>
      <c r="M145" s="131"/>
      <c r="N145" s="258" t="s">
        <v>173</v>
      </c>
      <c r="O145" s="259">
        <f>O51+O119</f>
        <v>966250</v>
      </c>
      <c r="P145" s="259">
        <f>P51+P119</f>
        <v>1197858.54</v>
      </c>
      <c r="Q145" s="260">
        <f>Q119+Q51</f>
        <v>56405.34</v>
      </c>
      <c r="R145" s="260">
        <f t="shared" ref="R145:V145" si="68">R119+R51</f>
        <v>37222.959999999999</v>
      </c>
      <c r="S145" s="261">
        <f t="shared" si="68"/>
        <v>8490699.9900000002</v>
      </c>
      <c r="T145" s="260">
        <f t="shared" si="68"/>
        <v>0</v>
      </c>
      <c r="U145" s="261">
        <f t="shared" si="68"/>
        <v>15164</v>
      </c>
      <c r="V145" s="260">
        <f t="shared" si="68"/>
        <v>2265.9899999999998</v>
      </c>
    </row>
    <row r="146" spans="1:22" s="265" customFormat="1" ht="12" customHeight="1" x14ac:dyDescent="0.2">
      <c r="A146" s="137"/>
      <c r="B146" s="130"/>
      <c r="C146" s="130" t="s">
        <v>174</v>
      </c>
      <c r="D146" s="262"/>
      <c r="E146" s="262"/>
      <c r="F146" s="262"/>
      <c r="G146" s="263">
        <f>IF(G144&gt;G145,G144-G145,0)</f>
        <v>201559.21999999881</v>
      </c>
      <c r="H146" s="187">
        <v>0</v>
      </c>
      <c r="I146" s="187"/>
      <c r="J146" s="248">
        <f>IF(J144&gt;J145,J144-J145,0)</f>
        <v>66869.310000000522</v>
      </c>
      <c r="K146" s="76">
        <f t="shared" si="36"/>
        <v>33.176011496770485</v>
      </c>
      <c r="L146" s="264" t="e">
        <f>J146/I146*100</f>
        <v>#DIV/0!</v>
      </c>
      <c r="M146" s="131"/>
      <c r="N146" s="130" t="s">
        <v>174</v>
      </c>
      <c r="O146" s="188">
        <f>IF(O144&gt;O145,O144-O145,0)</f>
        <v>0</v>
      </c>
      <c r="P146" s="188">
        <f>IF(P144&gt;P145,P144-P145,0)</f>
        <v>0</v>
      </c>
      <c r="Q146" s="189">
        <f t="shared" ref="Q146" si="69">IF(Q144&gt;Q145,Q144-Q145,0)</f>
        <v>69701.320000000007</v>
      </c>
      <c r="R146" s="189">
        <f>IF(R144&gt;R145,R144-R145,0)</f>
        <v>2263.0400000000009</v>
      </c>
      <c r="S146" s="190">
        <f>IF(S144&gt;S145,S144-S145,0)</f>
        <v>16030.009999999776</v>
      </c>
      <c r="T146" s="189">
        <f>IF(T144&gt;T145,T144-T145,0)</f>
        <v>0</v>
      </c>
      <c r="U146" s="190">
        <v>0</v>
      </c>
      <c r="V146" s="189">
        <f>IF(V144&gt;V145,V144-V145,0)</f>
        <v>0</v>
      </c>
    </row>
    <row r="147" spans="1:22" s="128" customFormat="1" ht="12" customHeight="1" x14ac:dyDescent="0.2">
      <c r="A147" s="137"/>
      <c r="B147" s="130"/>
      <c r="C147" s="130" t="s">
        <v>175</v>
      </c>
      <c r="D147" s="266"/>
      <c r="E147" s="266"/>
      <c r="F147" s="266"/>
      <c r="G147" s="248">
        <f>IF(G145&gt;G144,G145-G144,0)</f>
        <v>0</v>
      </c>
      <c r="H147" s="187">
        <f>IF(H145&gt;H144,H145-H144,0)</f>
        <v>0</v>
      </c>
      <c r="I147" s="187">
        <v>0</v>
      </c>
      <c r="J147" s="248">
        <f>IF(J145&gt;J144,J145-J144,0)</f>
        <v>0</v>
      </c>
      <c r="K147" s="76" t="e">
        <f t="shared" si="36"/>
        <v>#DIV/0!</v>
      </c>
      <c r="L147" s="264">
        <v>0</v>
      </c>
      <c r="M147" s="131"/>
      <c r="N147" s="130" t="s">
        <v>175</v>
      </c>
      <c r="O147" s="267">
        <f>IF(O145&gt;O144,O145-O144,0)</f>
        <v>0</v>
      </c>
      <c r="P147" s="267">
        <f>IF(P145&gt;P144,P145-P144,0)</f>
        <v>19500.219999999972</v>
      </c>
      <c r="Q147" s="189">
        <f>IF(Q145&gt;Q144,Q145-Q144,0)</f>
        <v>0</v>
      </c>
      <c r="R147" s="189">
        <f>IF(R145&gt;R144,R145-R144,0)</f>
        <v>0</v>
      </c>
      <c r="S147" s="190"/>
      <c r="T147" s="189">
        <f>IF(T145&gt;T144,T145-T144,0)</f>
        <v>0</v>
      </c>
      <c r="U147" s="190">
        <f t="shared" ref="U147" si="70">IF(U145&gt;U144,U145-U144,0)</f>
        <v>0</v>
      </c>
      <c r="V147" s="189">
        <f>IF(V145&gt;V144,V145-V144,0)</f>
        <v>1625.4899999999998</v>
      </c>
    </row>
    <row r="148" spans="1:22" s="128" customFormat="1" ht="12" customHeight="1" x14ac:dyDescent="0.2">
      <c r="A148" s="137"/>
      <c r="B148" s="130" t="s">
        <v>176</v>
      </c>
      <c r="C148" s="130" t="s">
        <v>177</v>
      </c>
      <c r="D148" s="266"/>
      <c r="E148" s="266"/>
      <c r="F148" s="266"/>
      <c r="G148" s="248">
        <v>0</v>
      </c>
      <c r="H148" s="187">
        <v>0</v>
      </c>
      <c r="I148" s="187">
        <v>0</v>
      </c>
      <c r="J148" s="268">
        <v>56973.63</v>
      </c>
      <c r="K148" s="76" t="e">
        <f t="shared" si="36"/>
        <v>#DIV/0!</v>
      </c>
      <c r="L148" s="264">
        <v>0</v>
      </c>
      <c r="M148" s="131" t="s">
        <v>176</v>
      </c>
      <c r="N148" s="130" t="s">
        <v>177</v>
      </c>
      <c r="O148" s="188">
        <v>0</v>
      </c>
      <c r="P148" s="188">
        <v>0</v>
      </c>
      <c r="Q148" s="269">
        <v>43988</v>
      </c>
      <c r="R148" s="270">
        <v>905</v>
      </c>
      <c r="S148" s="271">
        <v>5942</v>
      </c>
      <c r="T148" s="189"/>
      <c r="U148" s="190">
        <f t="shared" ref="U148:V148" si="71">U142+U110</f>
        <v>0</v>
      </c>
      <c r="V148" s="270">
        <f t="shared" si="71"/>
        <v>6138</v>
      </c>
    </row>
    <row r="149" spans="1:22" s="128" customFormat="1" ht="12" customHeight="1" x14ac:dyDescent="0.2">
      <c r="A149" s="137"/>
      <c r="B149" s="130" t="s">
        <v>178</v>
      </c>
      <c r="C149" s="130" t="s">
        <v>179</v>
      </c>
      <c r="D149" s="266"/>
      <c r="E149" s="266"/>
      <c r="F149" s="266"/>
      <c r="G149" s="272">
        <v>-144585.59</v>
      </c>
      <c r="H149" s="109">
        <v>0</v>
      </c>
      <c r="I149" s="109">
        <v>0</v>
      </c>
      <c r="J149" s="108"/>
      <c r="K149" s="76">
        <f t="shared" si="36"/>
        <v>0</v>
      </c>
      <c r="L149" s="141" t="s">
        <v>5</v>
      </c>
      <c r="M149" s="131" t="s">
        <v>178</v>
      </c>
      <c r="N149" s="130" t="s">
        <v>179</v>
      </c>
      <c r="O149" s="273"/>
      <c r="P149" s="273"/>
      <c r="Q149" s="273"/>
      <c r="R149" s="273"/>
      <c r="S149" s="274"/>
      <c r="T149" s="273"/>
      <c r="U149" s="274"/>
      <c r="V149" s="273"/>
    </row>
    <row r="150" spans="1:22" s="128" customFormat="1" ht="16.5" customHeight="1" x14ac:dyDescent="0.2">
      <c r="A150" s="137"/>
      <c r="B150" s="275"/>
      <c r="C150" s="94" t="s">
        <v>180</v>
      </c>
      <c r="D150" s="266"/>
      <c r="E150" s="266"/>
      <c r="F150" s="266"/>
      <c r="G150" s="276">
        <f>G146-G147+G148+G149</f>
        <v>56973.629999998811</v>
      </c>
      <c r="H150" s="276">
        <f t="shared" ref="H150:J150" si="72">H146-H147+H148-H149</f>
        <v>0</v>
      </c>
      <c r="I150" s="276">
        <f t="shared" si="72"/>
        <v>0</v>
      </c>
      <c r="J150" s="276">
        <f t="shared" si="72"/>
        <v>123842.94000000053</v>
      </c>
      <c r="K150" s="277">
        <f t="shared" si="36"/>
        <v>217.36887749648935</v>
      </c>
      <c r="L150" s="278" t="s">
        <v>5</v>
      </c>
      <c r="M150" s="279"/>
      <c r="N150" s="94" t="s">
        <v>180</v>
      </c>
      <c r="O150" s="280">
        <v>0</v>
      </c>
      <c r="P150" s="280">
        <v>0</v>
      </c>
      <c r="Q150" s="281">
        <f>Q146-Q147+Q148-Q149</f>
        <v>113689.32</v>
      </c>
      <c r="R150" s="280">
        <f t="shared" ref="R150:V150" si="73">R146-R147+R148-R149</f>
        <v>3168.0400000000009</v>
      </c>
      <c r="S150" s="281">
        <f t="shared" si="73"/>
        <v>21972.009999999776</v>
      </c>
      <c r="T150" s="280">
        <f t="shared" si="73"/>
        <v>0</v>
      </c>
      <c r="U150" s="281">
        <f t="shared" si="73"/>
        <v>0</v>
      </c>
      <c r="V150" s="280">
        <f t="shared" si="73"/>
        <v>4512.51</v>
      </c>
    </row>
    <row r="151" spans="1:22" ht="17.25" customHeight="1" x14ac:dyDescent="0.2">
      <c r="B151" s="94">
        <v>8</v>
      </c>
      <c r="C151" s="94" t="s">
        <v>181</v>
      </c>
      <c r="D151" s="266"/>
      <c r="E151" s="266"/>
      <c r="F151" s="266"/>
      <c r="G151" s="109">
        <v>0</v>
      </c>
      <c r="H151" s="109">
        <v>0</v>
      </c>
      <c r="I151" s="160">
        <v>26460</v>
      </c>
      <c r="J151" s="109">
        <v>26460</v>
      </c>
      <c r="K151" s="76" t="e">
        <f t="shared" si="36"/>
        <v>#DIV/0!</v>
      </c>
      <c r="L151" s="152"/>
      <c r="M151" s="95">
        <v>8</v>
      </c>
      <c r="N151" s="94" t="s">
        <v>181</v>
      </c>
      <c r="O151" s="142">
        <v>0</v>
      </c>
      <c r="P151" s="142"/>
      <c r="Q151" s="142">
        <v>26460</v>
      </c>
      <c r="R151" s="142">
        <v>0</v>
      </c>
      <c r="S151" s="143">
        <v>0</v>
      </c>
      <c r="T151" s="282"/>
      <c r="U151" s="283"/>
      <c r="V151" s="282"/>
    </row>
    <row r="152" spans="1:22" ht="0.75" customHeight="1" x14ac:dyDescent="0.2">
      <c r="B152" s="94">
        <v>83</v>
      </c>
      <c r="C152" s="94" t="s">
        <v>182</v>
      </c>
      <c r="D152" s="266"/>
      <c r="E152" s="266"/>
      <c r="F152" s="266"/>
      <c r="G152" s="109">
        <v>0</v>
      </c>
      <c r="H152" s="109">
        <v>0</v>
      </c>
      <c r="I152" s="109">
        <v>26460</v>
      </c>
      <c r="J152" s="109">
        <v>26460</v>
      </c>
      <c r="K152" s="76" t="e">
        <f t="shared" si="36"/>
        <v>#DIV/0!</v>
      </c>
      <c r="L152" s="152"/>
      <c r="M152" s="95">
        <v>83</v>
      </c>
      <c r="N152" s="94" t="s">
        <v>182</v>
      </c>
      <c r="O152" s="142">
        <v>0</v>
      </c>
      <c r="P152" s="142"/>
      <c r="Q152" s="142">
        <v>26460</v>
      </c>
      <c r="R152" s="142">
        <v>0</v>
      </c>
      <c r="S152" s="143">
        <v>0</v>
      </c>
      <c r="T152" s="282"/>
      <c r="U152" s="283"/>
      <c r="V152" s="282"/>
    </row>
    <row r="153" spans="1:22" ht="13.5" hidden="1" customHeight="1" x14ac:dyDescent="0.2">
      <c r="B153" s="94">
        <v>8331</v>
      </c>
      <c r="C153" s="94" t="s">
        <v>183</v>
      </c>
      <c r="D153" s="266"/>
      <c r="E153" s="266"/>
      <c r="F153" s="266"/>
      <c r="G153" s="109">
        <v>0</v>
      </c>
      <c r="H153" s="109">
        <v>0</v>
      </c>
      <c r="I153" s="109">
        <v>26460</v>
      </c>
      <c r="J153" s="109">
        <v>26460</v>
      </c>
      <c r="K153" s="76" t="e">
        <f t="shared" si="36"/>
        <v>#DIV/0!</v>
      </c>
      <c r="L153" s="152"/>
      <c r="M153" s="95">
        <v>8331</v>
      </c>
      <c r="N153" s="94" t="s">
        <v>183</v>
      </c>
      <c r="O153" s="142">
        <v>0</v>
      </c>
      <c r="P153" s="142"/>
      <c r="Q153" s="142">
        <v>26460</v>
      </c>
      <c r="R153" s="142">
        <v>0</v>
      </c>
      <c r="S153" s="143">
        <v>0</v>
      </c>
      <c r="T153" s="282"/>
      <c r="U153" s="283"/>
      <c r="V153" s="282"/>
    </row>
    <row r="154" spans="1:22" ht="13.5" hidden="1" customHeight="1" x14ac:dyDescent="0.2">
      <c r="B154" s="284" t="s">
        <v>184</v>
      </c>
      <c r="C154" s="94" t="s">
        <v>185</v>
      </c>
      <c r="D154" s="285"/>
      <c r="E154" s="285"/>
      <c r="F154" s="285"/>
      <c r="G154" s="109">
        <v>0</v>
      </c>
      <c r="H154" s="109">
        <v>0</v>
      </c>
      <c r="I154" s="109">
        <v>0</v>
      </c>
      <c r="J154" s="109">
        <v>26460</v>
      </c>
      <c r="K154" s="286"/>
      <c r="L154" s="278"/>
      <c r="M154" s="287" t="s">
        <v>184</v>
      </c>
      <c r="N154" s="94" t="s">
        <v>185</v>
      </c>
      <c r="O154" s="288"/>
      <c r="P154" s="288"/>
      <c r="Q154" s="142">
        <v>26460</v>
      </c>
      <c r="R154" s="288"/>
      <c r="S154" s="289"/>
      <c r="T154" s="282"/>
      <c r="U154" s="283"/>
      <c r="V154" s="282"/>
    </row>
    <row r="155" spans="1:22" ht="13.5" customHeight="1" x14ac:dyDescent="0.2">
      <c r="B155" s="284"/>
      <c r="C155" s="548" t="s">
        <v>186</v>
      </c>
      <c r="D155" s="548"/>
      <c r="E155" s="548"/>
      <c r="F155" s="548"/>
      <c r="G155" s="548"/>
      <c r="H155" s="548"/>
      <c r="I155" s="548"/>
      <c r="J155" s="548"/>
      <c r="K155" s="286"/>
      <c r="L155" s="278"/>
      <c r="M155" s="287" t="s">
        <v>187</v>
      </c>
      <c r="N155" s="290"/>
      <c r="O155" s="285"/>
      <c r="P155" s="285"/>
      <c r="Q155" s="285"/>
      <c r="R155" s="291" t="s">
        <v>188</v>
      </c>
      <c r="S155" s="291"/>
      <c r="T155" s="286"/>
    </row>
    <row r="156" spans="1:22" s="300" customFormat="1" ht="20.25" customHeight="1" x14ac:dyDescent="0.2">
      <c r="A156" s="293"/>
      <c r="B156" s="294"/>
      <c r="C156" s="295"/>
      <c r="D156" s="295"/>
      <c r="E156" s="295"/>
      <c r="F156" s="295"/>
      <c r="G156" s="296"/>
      <c r="H156" s="295"/>
      <c r="I156" s="295"/>
      <c r="J156" s="295"/>
      <c r="K156" s="295"/>
      <c r="L156" s="297"/>
      <c r="M156" s="298"/>
      <c r="N156" s="298"/>
      <c r="O156" s="299"/>
      <c r="P156" s="299"/>
      <c r="Q156" s="299"/>
      <c r="R156" s="299"/>
      <c r="S156" s="299"/>
      <c r="T156" s="299"/>
      <c r="U156" s="299"/>
      <c r="V156" s="299"/>
    </row>
    <row r="157" spans="1:22" s="300" customFormat="1" ht="15" customHeight="1" x14ac:dyDescent="0.2">
      <c r="A157" s="293"/>
      <c r="B157" s="301" t="s">
        <v>189</v>
      </c>
      <c r="C157" s="302"/>
      <c r="D157" s="302"/>
      <c r="E157" s="302"/>
      <c r="F157" s="302"/>
      <c r="G157" s="303"/>
      <c r="H157" s="302"/>
      <c r="I157" s="302"/>
      <c r="J157" s="302"/>
      <c r="K157" s="302"/>
      <c r="L157" s="304"/>
      <c r="M157" s="305"/>
      <c r="N157" s="305"/>
      <c r="O157" s="299"/>
      <c r="P157" s="299"/>
      <c r="Q157" s="299"/>
      <c r="R157" s="299"/>
      <c r="S157" s="299"/>
      <c r="T157" s="299"/>
      <c r="U157" s="299"/>
      <c r="V157" s="299"/>
    </row>
    <row r="158" spans="1:22" x14ac:dyDescent="0.2">
      <c r="B158" s="306"/>
      <c r="C158" s="307">
        <v>1</v>
      </c>
      <c r="D158" s="15"/>
      <c r="E158" s="15"/>
      <c r="F158" s="16"/>
      <c r="G158" s="32">
        <v>2</v>
      </c>
      <c r="H158" s="33">
        <v>3</v>
      </c>
      <c r="I158" s="33">
        <v>4</v>
      </c>
      <c r="J158" s="32">
        <v>5</v>
      </c>
      <c r="K158" s="34">
        <v>6</v>
      </c>
      <c r="L158" s="34">
        <v>7</v>
      </c>
      <c r="M158" s="14"/>
      <c r="N158" s="14"/>
    </row>
    <row r="159" spans="1:22" x14ac:dyDescent="0.2">
      <c r="B159" s="541" t="s">
        <v>12</v>
      </c>
      <c r="C159" s="39" t="s">
        <v>13</v>
      </c>
      <c r="G159" s="309" t="s">
        <v>14</v>
      </c>
      <c r="H159" s="42" t="s">
        <v>190</v>
      </c>
      <c r="I159" s="42" t="s">
        <v>16</v>
      </c>
      <c r="J159" s="309" t="s">
        <v>14</v>
      </c>
      <c r="K159" s="515" t="s">
        <v>17</v>
      </c>
      <c r="L159" s="515" t="s">
        <v>18</v>
      </c>
      <c r="M159" s="310"/>
      <c r="N159" s="310"/>
    </row>
    <row r="160" spans="1:22" ht="22.5" x14ac:dyDescent="0.2">
      <c r="B160" s="524"/>
      <c r="C160" s="44" t="s">
        <v>27</v>
      </c>
      <c r="D160" s="45" t="s">
        <v>28</v>
      </c>
      <c r="E160" s="46" t="s">
        <v>29</v>
      </c>
      <c r="F160" s="47" t="s">
        <v>30</v>
      </c>
      <c r="G160" s="311" t="s">
        <v>191</v>
      </c>
      <c r="H160" s="51" t="s">
        <v>192</v>
      </c>
      <c r="I160" s="51" t="s">
        <v>33</v>
      </c>
      <c r="J160" s="311" t="s">
        <v>193</v>
      </c>
      <c r="K160" s="516"/>
      <c r="L160" s="516"/>
      <c r="M160" s="310"/>
      <c r="N160" s="310"/>
    </row>
    <row r="161" spans="1:22" ht="12" customHeight="1" x14ac:dyDescent="0.2">
      <c r="B161" s="53">
        <v>6</v>
      </c>
      <c r="C161" s="54" t="s">
        <v>37</v>
      </c>
      <c r="D161" s="55"/>
      <c r="E161" s="55"/>
      <c r="F161" s="56"/>
      <c r="G161" s="312">
        <f>G167+G162</f>
        <v>2524981</v>
      </c>
      <c r="H161" s="313">
        <f>H167+H162</f>
        <v>1277300</v>
      </c>
      <c r="I161" s="313">
        <f>I167+I162</f>
        <v>966250</v>
      </c>
      <c r="J161" s="312">
        <f>J167+J162</f>
        <v>966250</v>
      </c>
      <c r="K161" s="314">
        <f>G161/J161*100</f>
        <v>261.31756791720568</v>
      </c>
      <c r="L161" s="315">
        <f>J161/I161*100</f>
        <v>100</v>
      </c>
      <c r="M161" s="316"/>
      <c r="N161" s="316"/>
    </row>
    <row r="162" spans="1:22" ht="0.75" hidden="1" customHeight="1" x14ac:dyDescent="0.2">
      <c r="B162" s="53">
        <v>64</v>
      </c>
      <c r="C162" s="54" t="s">
        <v>55</v>
      </c>
      <c r="D162" s="55"/>
      <c r="E162" s="55"/>
      <c r="F162" s="56"/>
      <c r="G162" s="312">
        <f>G163</f>
        <v>0</v>
      </c>
      <c r="H162" s="313">
        <f>H163</f>
        <v>0</v>
      </c>
      <c r="I162" s="313">
        <f>I163</f>
        <v>0</v>
      </c>
      <c r="J162" s="312">
        <f>J163</f>
        <v>0</v>
      </c>
      <c r="K162" s="314" t="s">
        <v>5</v>
      </c>
      <c r="L162" s="315"/>
      <c r="M162" s="316"/>
      <c r="N162" s="316"/>
    </row>
    <row r="163" spans="1:22" hidden="1" x14ac:dyDescent="0.2">
      <c r="B163" s="53">
        <v>641</v>
      </c>
      <c r="C163" s="54" t="s">
        <v>56</v>
      </c>
      <c r="D163" s="55"/>
      <c r="E163" s="55"/>
      <c r="F163" s="56"/>
      <c r="G163" s="312">
        <f>SUM(G164:G166)</f>
        <v>0</v>
      </c>
      <c r="H163" s="313">
        <f>SUM(H164:H166)</f>
        <v>0</v>
      </c>
      <c r="I163" s="313">
        <f>SUM(I164:I166)</f>
        <v>0</v>
      </c>
      <c r="J163" s="312">
        <f>SUM(J164:J166)</f>
        <v>0</v>
      </c>
      <c r="K163" s="314" t="s">
        <v>5</v>
      </c>
      <c r="L163" s="315"/>
      <c r="M163" s="316"/>
      <c r="N163" s="316"/>
    </row>
    <row r="164" spans="1:22" s="116" customFormat="1" hidden="1" x14ac:dyDescent="0.2">
      <c r="A164" s="308"/>
      <c r="B164" s="227">
        <v>6413</v>
      </c>
      <c r="C164" s="227" t="s">
        <v>57</v>
      </c>
      <c r="D164" s="113"/>
      <c r="E164" s="113"/>
      <c r="F164" s="114"/>
      <c r="G164" s="317">
        <v>0</v>
      </c>
      <c r="H164" s="317"/>
      <c r="I164" s="317"/>
      <c r="J164" s="317">
        <v>0</v>
      </c>
      <c r="K164" s="318" t="s">
        <v>5</v>
      </c>
      <c r="L164" s="76"/>
      <c r="M164" s="316"/>
      <c r="N164" s="316"/>
      <c r="O164" s="5"/>
      <c r="P164" s="5"/>
      <c r="Q164" s="308"/>
      <c r="R164" s="292"/>
      <c r="S164" s="5"/>
      <c r="T164" s="5"/>
      <c r="U164" s="292"/>
      <c r="V164" s="5"/>
    </row>
    <row r="165" spans="1:22" s="116" customFormat="1" hidden="1" x14ac:dyDescent="0.2">
      <c r="A165" s="308"/>
      <c r="B165" s="227">
        <v>6414</v>
      </c>
      <c r="C165" s="227" t="s">
        <v>59</v>
      </c>
      <c r="D165" s="113"/>
      <c r="E165" s="113"/>
      <c r="F165" s="114"/>
      <c r="G165" s="317">
        <v>0</v>
      </c>
      <c r="H165" s="317"/>
      <c r="I165" s="317"/>
      <c r="J165" s="317">
        <v>0</v>
      </c>
      <c r="K165" s="318" t="s">
        <v>5</v>
      </c>
      <c r="L165" s="76"/>
      <c r="M165" s="316"/>
      <c r="N165" s="316"/>
      <c r="O165" s="5"/>
      <c r="P165" s="5"/>
      <c r="Q165" s="308"/>
      <c r="R165" s="292"/>
      <c r="S165" s="5"/>
      <c r="T165" s="5"/>
      <c r="U165" s="292"/>
      <c r="V165" s="5"/>
    </row>
    <row r="166" spans="1:22" s="116" customFormat="1" ht="3" hidden="1" customHeight="1" x14ac:dyDescent="0.2">
      <c r="A166" s="308"/>
      <c r="B166" s="227">
        <v>6416</v>
      </c>
      <c r="C166" s="227" t="s">
        <v>58</v>
      </c>
      <c r="D166" s="113"/>
      <c r="E166" s="113"/>
      <c r="F166" s="114"/>
      <c r="G166" s="317">
        <v>0</v>
      </c>
      <c r="H166" s="317"/>
      <c r="I166" s="317"/>
      <c r="J166" s="317"/>
      <c r="K166" s="318" t="s">
        <v>5</v>
      </c>
      <c r="L166" s="76"/>
      <c r="M166" s="316"/>
      <c r="N166" s="316"/>
      <c r="O166" s="5"/>
      <c r="P166" s="5"/>
      <c r="Q166" s="308"/>
      <c r="R166" s="292"/>
      <c r="S166" s="5"/>
      <c r="T166" s="5"/>
      <c r="U166" s="292"/>
      <c r="V166" s="5"/>
    </row>
    <row r="167" spans="1:22" hidden="1" x14ac:dyDescent="0.2">
      <c r="B167" s="130">
        <v>67</v>
      </c>
      <c r="C167" s="130" t="s">
        <v>72</v>
      </c>
      <c r="D167" s="66"/>
      <c r="E167" s="66"/>
      <c r="F167" s="67"/>
      <c r="G167" s="312">
        <f>G168</f>
        <v>2524981</v>
      </c>
      <c r="H167" s="313">
        <f>H168</f>
        <v>1277300</v>
      </c>
      <c r="I167" s="313">
        <f>I168</f>
        <v>966250</v>
      </c>
      <c r="J167" s="312">
        <f>J168</f>
        <v>966250</v>
      </c>
      <c r="K167" s="314">
        <f>G167/J167*100</f>
        <v>261.31756791720568</v>
      </c>
      <c r="L167" s="315">
        <f t="shared" ref="L167:L204" si="74">J167/I167*100</f>
        <v>100</v>
      </c>
      <c r="M167" s="316"/>
      <c r="N167" s="316"/>
    </row>
    <row r="168" spans="1:22" hidden="1" x14ac:dyDescent="0.2">
      <c r="B168" s="94">
        <v>671</v>
      </c>
      <c r="C168" s="94" t="s">
        <v>73</v>
      </c>
      <c r="D168" s="126"/>
      <c r="E168" s="126"/>
      <c r="F168" s="127"/>
      <c r="G168" s="312">
        <f>G169+G170</f>
        <v>2524981</v>
      </c>
      <c r="H168" s="313">
        <f>H169+H170</f>
        <v>1277300</v>
      </c>
      <c r="I168" s="319">
        <f>I169+I170</f>
        <v>966250</v>
      </c>
      <c r="J168" s="320">
        <f>J169+J170</f>
        <v>966250</v>
      </c>
      <c r="K168" s="314">
        <f>G168/J168*100</f>
        <v>261.31756791720568</v>
      </c>
      <c r="L168" s="315">
        <f t="shared" si="74"/>
        <v>100</v>
      </c>
      <c r="M168" s="316"/>
      <c r="N168" s="316"/>
    </row>
    <row r="169" spans="1:22" hidden="1" x14ac:dyDescent="0.2">
      <c r="B169" s="118">
        <v>6711</v>
      </c>
      <c r="C169" s="118" t="s">
        <v>74</v>
      </c>
      <c r="D169" s="119"/>
      <c r="E169" s="119"/>
      <c r="F169" s="120"/>
      <c r="G169" s="321">
        <v>2291879</v>
      </c>
      <c r="H169" s="317">
        <v>1277300</v>
      </c>
      <c r="I169" s="317">
        <v>966250</v>
      </c>
      <c r="J169" s="317">
        <v>966250</v>
      </c>
      <c r="K169" s="322">
        <f>G169/J169*100</f>
        <v>237.19316946959896</v>
      </c>
      <c r="L169" s="77">
        <f t="shared" si="74"/>
        <v>100</v>
      </c>
      <c r="M169" s="316"/>
      <c r="N169" s="316"/>
    </row>
    <row r="170" spans="1:22" hidden="1" x14ac:dyDescent="0.2">
      <c r="B170" s="118">
        <v>6712</v>
      </c>
      <c r="C170" s="118" t="s">
        <v>75</v>
      </c>
      <c r="D170" s="119"/>
      <c r="E170" s="119"/>
      <c r="F170" s="120"/>
      <c r="G170" s="321">
        <v>233102</v>
      </c>
      <c r="H170" s="317"/>
      <c r="I170" s="323"/>
      <c r="J170" s="321"/>
      <c r="K170" s="322" t="e">
        <f>G170/J170*100</f>
        <v>#DIV/0!</v>
      </c>
      <c r="L170" s="77" t="e">
        <f t="shared" si="74"/>
        <v>#DIV/0!</v>
      </c>
      <c r="M170" s="316"/>
      <c r="N170" s="316"/>
    </row>
    <row r="171" spans="1:22" ht="11.25" customHeight="1" x14ac:dyDescent="0.2">
      <c r="B171" s="130">
        <v>3</v>
      </c>
      <c r="C171" s="130" t="s">
        <v>77</v>
      </c>
      <c r="D171" s="138"/>
      <c r="E171" s="138"/>
      <c r="F171" s="139"/>
      <c r="G171" s="312">
        <f>G172+G181+G208</f>
        <v>2069452.7499999998</v>
      </c>
      <c r="H171" s="313">
        <f>H173+H176+H178+H182+H186+H193+H203+H209</f>
        <v>1277300</v>
      </c>
      <c r="I171" s="313">
        <f>I181+I208+I213+I172</f>
        <v>966250.0199999999</v>
      </c>
      <c r="J171" s="312">
        <f>J172+J181+J208+J213</f>
        <v>966249.96</v>
      </c>
      <c r="K171" s="322">
        <f t="shared" ref="K171:K179" si="75">G171/J171*100</f>
        <v>214.17364405376014</v>
      </c>
      <c r="L171" s="315">
        <f t="shared" si="74"/>
        <v>99.999993790427041</v>
      </c>
      <c r="M171" s="316"/>
      <c r="N171" s="316"/>
    </row>
    <row r="172" spans="1:22" ht="15.75" hidden="1" customHeight="1" x14ac:dyDescent="0.2">
      <c r="B172" s="140">
        <v>31</v>
      </c>
      <c r="C172" s="130" t="s">
        <v>78</v>
      </c>
      <c r="D172" s="55"/>
      <c r="E172" s="55"/>
      <c r="F172" s="55"/>
      <c r="G172" s="324">
        <f>G173+G176+G178</f>
        <v>69506</v>
      </c>
      <c r="H172" s="296">
        <f>H173+H178+H176</f>
        <v>86550</v>
      </c>
      <c r="I172" s="296">
        <f>I173+I178+I176</f>
        <v>0</v>
      </c>
      <c r="J172" s="324">
        <f>J173+J178+J176</f>
        <v>0</v>
      </c>
      <c r="K172" s="322" t="e">
        <f t="shared" si="75"/>
        <v>#DIV/0!</v>
      </c>
      <c r="L172" s="141">
        <v>0</v>
      </c>
      <c r="M172" s="316"/>
      <c r="N172" s="316"/>
    </row>
    <row r="173" spans="1:22" ht="12" hidden="1" customHeight="1" x14ac:dyDescent="0.2">
      <c r="B173" s="140">
        <v>311</v>
      </c>
      <c r="C173" s="130" t="s">
        <v>194</v>
      </c>
      <c r="D173" s="55"/>
      <c r="E173" s="55"/>
      <c r="F173" s="55"/>
      <c r="G173" s="324">
        <f>G174+G175</f>
        <v>51679</v>
      </c>
      <c r="H173" s="296">
        <f>H174+H175</f>
        <v>70000</v>
      </c>
      <c r="I173" s="296">
        <f>I174+I175</f>
        <v>0</v>
      </c>
      <c r="J173" s="324">
        <f>J174+J175</f>
        <v>0</v>
      </c>
      <c r="K173" s="322" t="e">
        <f t="shared" si="75"/>
        <v>#DIV/0!</v>
      </c>
      <c r="L173" s="141">
        <v>0</v>
      </c>
      <c r="M173" s="316"/>
      <c r="N173" s="316"/>
    </row>
    <row r="174" spans="1:22" ht="22.5" hidden="1" customHeight="1" x14ac:dyDescent="0.2">
      <c r="B174" s="99">
        <v>3111</v>
      </c>
      <c r="C174" s="100" t="s">
        <v>81</v>
      </c>
      <c r="D174" s="46"/>
      <c r="E174" s="46"/>
      <c r="F174" s="47"/>
      <c r="G174" s="325">
        <v>51679</v>
      </c>
      <c r="H174" s="317">
        <v>70000</v>
      </c>
      <c r="I174" s="317">
        <v>0</v>
      </c>
      <c r="J174" s="325">
        <v>0</v>
      </c>
      <c r="K174" s="322" t="e">
        <f t="shared" si="75"/>
        <v>#DIV/0!</v>
      </c>
      <c r="L174" s="77">
        <v>0</v>
      </c>
      <c r="M174" s="316"/>
      <c r="N174" s="316"/>
    </row>
    <row r="175" spans="1:22" ht="0.75" customHeight="1" x14ac:dyDescent="0.2">
      <c r="B175" s="99">
        <v>3113</v>
      </c>
      <c r="C175" s="100" t="s">
        <v>82</v>
      </c>
      <c r="D175" s="46"/>
      <c r="E175" s="46"/>
      <c r="F175" s="47"/>
      <c r="G175" s="325">
        <v>0</v>
      </c>
      <c r="H175" s="317">
        <v>0</v>
      </c>
      <c r="I175" s="317">
        <v>0</v>
      </c>
      <c r="J175" s="325">
        <v>0</v>
      </c>
      <c r="K175" s="322" t="e">
        <f t="shared" si="75"/>
        <v>#DIV/0!</v>
      </c>
      <c r="L175" s="77" t="e">
        <f t="shared" si="74"/>
        <v>#DIV/0!</v>
      </c>
      <c r="M175" s="316"/>
      <c r="N175" s="316"/>
    </row>
    <row r="176" spans="1:22" ht="18" hidden="1" customHeight="1" x14ac:dyDescent="0.2">
      <c r="B176" s="140">
        <v>312</v>
      </c>
      <c r="C176" s="130" t="s">
        <v>84</v>
      </c>
      <c r="D176" s="55"/>
      <c r="E176" s="55"/>
      <c r="F176" s="56"/>
      <c r="G176" s="312">
        <f>G177</f>
        <v>9300</v>
      </c>
      <c r="H176" s="313">
        <f>H177</f>
        <v>5000</v>
      </c>
      <c r="I176" s="313">
        <f>I177</f>
        <v>0</v>
      </c>
      <c r="J176" s="312">
        <f>J177</f>
        <v>0</v>
      </c>
      <c r="K176" s="322" t="e">
        <f t="shared" si="75"/>
        <v>#DIV/0!</v>
      </c>
      <c r="L176" s="59">
        <v>0</v>
      </c>
      <c r="M176" s="316"/>
      <c r="N176" s="316"/>
    </row>
    <row r="177" spans="2:14" ht="14.25" hidden="1" customHeight="1" x14ac:dyDescent="0.2">
      <c r="B177" s="99">
        <v>3121</v>
      </c>
      <c r="C177" s="100" t="s">
        <v>84</v>
      </c>
      <c r="D177" s="46"/>
      <c r="E177" s="46"/>
      <c r="F177" s="46"/>
      <c r="G177" s="82">
        <v>9300</v>
      </c>
      <c r="H177" s="326">
        <v>5000</v>
      </c>
      <c r="I177" s="326">
        <v>0</v>
      </c>
      <c r="J177" s="82"/>
      <c r="K177" s="322" t="e">
        <f t="shared" si="75"/>
        <v>#DIV/0!</v>
      </c>
      <c r="L177" s="77">
        <v>0</v>
      </c>
      <c r="M177" s="316"/>
      <c r="N177" s="316"/>
    </row>
    <row r="178" spans="2:14" ht="18.75" hidden="1" customHeight="1" x14ac:dyDescent="0.2">
      <c r="B178" s="140">
        <v>313</v>
      </c>
      <c r="C178" s="130" t="s">
        <v>87</v>
      </c>
      <c r="D178" s="55"/>
      <c r="E178" s="55"/>
      <c r="F178" s="55"/>
      <c r="G178" s="324">
        <f>G179+G180</f>
        <v>8527</v>
      </c>
      <c r="H178" s="296">
        <f>H179+H180</f>
        <v>11550</v>
      </c>
      <c r="I178" s="296">
        <f>I179+I180</f>
        <v>0</v>
      </c>
      <c r="J178" s="324">
        <f>J179+J180</f>
        <v>0</v>
      </c>
      <c r="K178" s="322" t="e">
        <f t="shared" si="75"/>
        <v>#DIV/0!</v>
      </c>
      <c r="L178" s="59">
        <v>0</v>
      </c>
      <c r="M178" s="316"/>
      <c r="N178" s="316"/>
    </row>
    <row r="179" spans="2:14" ht="15.75" hidden="1" customHeight="1" x14ac:dyDescent="0.2">
      <c r="B179" s="99">
        <v>3132</v>
      </c>
      <c r="C179" s="100" t="s">
        <v>89</v>
      </c>
      <c r="D179" s="46"/>
      <c r="E179" s="46"/>
      <c r="F179" s="47"/>
      <c r="G179" s="82">
        <v>8527</v>
      </c>
      <c r="H179" s="317">
        <v>11550</v>
      </c>
      <c r="I179" s="317">
        <v>0</v>
      </c>
      <c r="J179" s="82">
        <v>0</v>
      </c>
      <c r="K179" s="322" t="e">
        <f t="shared" si="75"/>
        <v>#DIV/0!</v>
      </c>
      <c r="L179" s="77">
        <v>0</v>
      </c>
      <c r="M179" s="316"/>
      <c r="N179" s="316"/>
    </row>
    <row r="180" spans="2:14" ht="29.25" hidden="1" customHeight="1" x14ac:dyDescent="0.2">
      <c r="B180" s="99">
        <v>3133</v>
      </c>
      <c r="C180" s="100" t="s">
        <v>90</v>
      </c>
      <c r="D180" s="46"/>
      <c r="E180" s="46"/>
      <c r="F180" s="47"/>
      <c r="G180" s="82">
        <v>0</v>
      </c>
      <c r="H180" s="317">
        <v>0</v>
      </c>
      <c r="I180" s="317">
        <v>0</v>
      </c>
      <c r="J180" s="82">
        <v>0</v>
      </c>
      <c r="K180" s="77" t="e">
        <f t="shared" ref="K180" si="76">J180/G180*100</f>
        <v>#DIV/0!</v>
      </c>
      <c r="L180" s="77" t="e">
        <f t="shared" si="74"/>
        <v>#DIV/0!</v>
      </c>
      <c r="M180" s="316"/>
      <c r="N180" s="316"/>
    </row>
    <row r="181" spans="2:14" hidden="1" x14ac:dyDescent="0.2">
      <c r="B181" s="140">
        <v>32</v>
      </c>
      <c r="C181" s="130" t="s">
        <v>91</v>
      </c>
      <c r="D181" s="148" t="e">
        <f>D182+D186+D193</f>
        <v>#REF!</v>
      </c>
      <c r="E181" s="148">
        <f>E182+E186+E193</f>
        <v>117021.15</v>
      </c>
      <c r="F181" s="148">
        <f>F182+F186+F193</f>
        <v>84728.48</v>
      </c>
      <c r="G181" s="324">
        <f>G182+G186+G193+G203</f>
        <v>1995296.7499999998</v>
      </c>
      <c r="H181" s="296">
        <f>H182+H186+H193+H203</f>
        <v>1185750</v>
      </c>
      <c r="I181" s="296">
        <f>I182+I186+I193+I203</f>
        <v>961705.80999999994</v>
      </c>
      <c r="J181" s="324">
        <f>J182+J186+J193+J203</f>
        <v>961705.75</v>
      </c>
      <c r="K181" s="314">
        <f t="shared" ref="K181:K195" si="77">G181/J181*100</f>
        <v>207.47476554029129</v>
      </c>
      <c r="L181" s="315">
        <f t="shared" si="74"/>
        <v>99.999993761085832</v>
      </c>
      <c r="M181" s="316"/>
      <c r="N181" s="316"/>
    </row>
    <row r="182" spans="2:14" hidden="1" x14ac:dyDescent="0.2">
      <c r="B182" s="140">
        <v>321</v>
      </c>
      <c r="C182" s="130" t="s">
        <v>92</v>
      </c>
      <c r="D182" s="149" t="e">
        <f t="shared" ref="D182:J182" si="78">SUM(D183:D185)</f>
        <v>#REF!</v>
      </c>
      <c r="E182" s="149">
        <f t="shared" si="78"/>
        <v>29967.629999999997</v>
      </c>
      <c r="F182" s="149">
        <f t="shared" si="78"/>
        <v>27027.35</v>
      </c>
      <c r="G182" s="324">
        <f t="shared" si="78"/>
        <v>237722.27</v>
      </c>
      <c r="H182" s="296">
        <f t="shared" si="78"/>
        <v>273000</v>
      </c>
      <c r="I182" s="296">
        <f t="shared" si="78"/>
        <v>278866.69</v>
      </c>
      <c r="J182" s="324">
        <f t="shared" si="78"/>
        <v>278866.69</v>
      </c>
      <c r="K182" s="314">
        <f t="shared" si="77"/>
        <v>85.245846321767573</v>
      </c>
      <c r="L182" s="315">
        <f t="shared" si="74"/>
        <v>100</v>
      </c>
      <c r="M182" s="327"/>
      <c r="N182" s="316"/>
    </row>
    <row r="183" spans="2:14" hidden="1" x14ac:dyDescent="0.2">
      <c r="B183" s="99">
        <v>3211</v>
      </c>
      <c r="C183" s="100" t="s">
        <v>94</v>
      </c>
      <c r="D183" s="150" t="e">
        <f>#REF!</f>
        <v>#REF!</v>
      </c>
      <c r="E183" s="150">
        <v>4268.28</v>
      </c>
      <c r="F183" s="150">
        <v>1048</v>
      </c>
      <c r="G183" s="328">
        <v>48165.18</v>
      </c>
      <c r="H183" s="326">
        <v>60000</v>
      </c>
      <c r="I183" s="326">
        <v>63700</v>
      </c>
      <c r="J183" s="326">
        <v>63700</v>
      </c>
      <c r="K183" s="322">
        <f t="shared" si="77"/>
        <v>75.612527472527475</v>
      </c>
      <c r="L183" s="77">
        <f t="shared" si="74"/>
        <v>100</v>
      </c>
      <c r="M183" s="329"/>
      <c r="N183" s="316"/>
    </row>
    <row r="184" spans="2:14" hidden="1" x14ac:dyDescent="0.2">
      <c r="B184" s="99">
        <v>3212</v>
      </c>
      <c r="C184" s="100" t="s">
        <v>96</v>
      </c>
      <c r="D184" s="150">
        <v>25296.400000000001</v>
      </c>
      <c r="E184" s="150">
        <v>25699.35</v>
      </c>
      <c r="F184" s="150">
        <v>25699.35</v>
      </c>
      <c r="G184" s="328">
        <v>178137.56</v>
      </c>
      <c r="H184" s="326">
        <v>205000</v>
      </c>
      <c r="I184" s="326">
        <v>206062</v>
      </c>
      <c r="J184" s="326">
        <v>206062</v>
      </c>
      <c r="K184" s="322">
        <f t="shared" si="77"/>
        <v>86.448525201153046</v>
      </c>
      <c r="L184" s="77">
        <f t="shared" si="74"/>
        <v>100</v>
      </c>
      <c r="M184" s="329"/>
      <c r="N184" s="316"/>
    </row>
    <row r="185" spans="2:14" hidden="1" x14ac:dyDescent="0.2">
      <c r="B185" s="99">
        <v>3213</v>
      </c>
      <c r="C185" s="100" t="s">
        <v>97</v>
      </c>
      <c r="D185" s="150" t="e">
        <f>#REF!</f>
        <v>#REF!</v>
      </c>
      <c r="E185" s="150">
        <v>0</v>
      </c>
      <c r="F185" s="150">
        <v>280</v>
      </c>
      <c r="G185" s="328">
        <v>11419.53</v>
      </c>
      <c r="H185" s="326">
        <v>8000</v>
      </c>
      <c r="I185" s="326">
        <v>9104.69</v>
      </c>
      <c r="J185" s="326">
        <v>9104.69</v>
      </c>
      <c r="K185" s="322">
        <f t="shared" si="77"/>
        <v>125.42469869924182</v>
      </c>
      <c r="L185" s="77">
        <f t="shared" si="74"/>
        <v>100</v>
      </c>
      <c r="M185" s="329"/>
      <c r="N185" s="316"/>
    </row>
    <row r="186" spans="2:14" hidden="1" x14ac:dyDescent="0.2">
      <c r="B186" s="140">
        <v>322</v>
      </c>
      <c r="C186" s="130" t="s">
        <v>98</v>
      </c>
      <c r="D186" s="149" t="e">
        <f>SUM(D187:D191)</f>
        <v>#REF!</v>
      </c>
      <c r="E186" s="149">
        <f>SUM(E187:E191)</f>
        <v>62807.07</v>
      </c>
      <c r="F186" s="149">
        <f>SUM(F187:F191)</f>
        <v>37435.47</v>
      </c>
      <c r="G186" s="324">
        <f>SUM(G187:G192)</f>
        <v>509973</v>
      </c>
      <c r="H186" s="296">
        <f>SUM(H187:H192)</f>
        <v>474000</v>
      </c>
      <c r="I186" s="296">
        <f>SUM(I187:I192)</f>
        <v>447292.74</v>
      </c>
      <c r="J186" s="324">
        <f>SUM(J187:J192)</f>
        <v>447292.74000000005</v>
      </c>
      <c r="K186" s="330">
        <f t="shared" si="77"/>
        <v>114.01325226070067</v>
      </c>
      <c r="L186" s="315">
        <f t="shared" si="74"/>
        <v>100.00000000000003</v>
      </c>
      <c r="M186" s="327"/>
      <c r="N186" s="316"/>
    </row>
    <row r="187" spans="2:14" hidden="1" x14ac:dyDescent="0.2">
      <c r="B187" s="99">
        <v>3221</v>
      </c>
      <c r="C187" s="100" t="s">
        <v>99</v>
      </c>
      <c r="D187" s="150" t="e">
        <f>#REF!</f>
        <v>#REF!</v>
      </c>
      <c r="E187" s="150">
        <v>20732.68</v>
      </c>
      <c r="F187" s="150">
        <v>2950.83</v>
      </c>
      <c r="G187" s="328">
        <v>154433.15</v>
      </c>
      <c r="H187" s="326">
        <v>130000</v>
      </c>
      <c r="I187" s="326">
        <v>135000</v>
      </c>
      <c r="J187" s="326">
        <v>141894.1</v>
      </c>
      <c r="K187" s="322">
        <f t="shared" si="77"/>
        <v>108.83690724279585</v>
      </c>
      <c r="L187" s="77">
        <f t="shared" si="74"/>
        <v>105.10674074074076</v>
      </c>
      <c r="M187" s="316"/>
      <c r="N187" s="316"/>
    </row>
    <row r="188" spans="2:14" hidden="1" x14ac:dyDescent="0.2">
      <c r="B188" s="99">
        <v>3222</v>
      </c>
      <c r="C188" s="100" t="s">
        <v>101</v>
      </c>
      <c r="D188" s="150"/>
      <c r="E188" s="150"/>
      <c r="F188" s="150"/>
      <c r="G188" s="328">
        <v>11443.46</v>
      </c>
      <c r="H188" s="326">
        <v>22000</v>
      </c>
      <c r="I188" s="326">
        <v>2000</v>
      </c>
      <c r="J188" s="326">
        <v>661.71</v>
      </c>
      <c r="K188" s="322">
        <f t="shared" si="77"/>
        <v>1729.3769173807257</v>
      </c>
      <c r="L188" s="77">
        <v>0</v>
      </c>
      <c r="M188" s="316"/>
      <c r="N188" s="316"/>
    </row>
    <row r="189" spans="2:14" hidden="1" x14ac:dyDescent="0.2">
      <c r="B189" s="100">
        <v>3223</v>
      </c>
      <c r="C189" s="100" t="s">
        <v>102</v>
      </c>
      <c r="D189" s="150" t="e">
        <f>#REF!</f>
        <v>#REF!</v>
      </c>
      <c r="E189" s="150">
        <v>39563.99</v>
      </c>
      <c r="F189" s="150">
        <v>34484.639999999999</v>
      </c>
      <c r="G189" s="328">
        <v>285463.42</v>
      </c>
      <c r="H189" s="326">
        <v>270000</v>
      </c>
      <c r="I189" s="326">
        <v>252292.74</v>
      </c>
      <c r="J189" s="326">
        <v>246968.47</v>
      </c>
      <c r="K189" s="322">
        <f t="shared" si="77"/>
        <v>115.58698970763352</v>
      </c>
      <c r="L189" s="77">
        <f t="shared" si="74"/>
        <v>97.889645972373202</v>
      </c>
      <c r="M189" s="316"/>
      <c r="N189" s="316"/>
    </row>
    <row r="190" spans="2:14" hidden="1" x14ac:dyDescent="0.2">
      <c r="B190" s="99">
        <v>3224</v>
      </c>
      <c r="C190" s="100" t="s">
        <v>103</v>
      </c>
      <c r="D190" s="150"/>
      <c r="E190" s="150">
        <v>0</v>
      </c>
      <c r="F190" s="150"/>
      <c r="G190" s="328">
        <v>20605.66</v>
      </c>
      <c r="H190" s="326">
        <v>30000</v>
      </c>
      <c r="I190" s="326">
        <v>30000</v>
      </c>
      <c r="J190" s="326">
        <v>31946.38</v>
      </c>
      <c r="K190" s="322">
        <f t="shared" si="77"/>
        <v>64.500766597029141</v>
      </c>
      <c r="L190" s="77">
        <f t="shared" si="74"/>
        <v>106.48793333333333</v>
      </c>
      <c r="M190" s="316"/>
      <c r="N190" s="316"/>
    </row>
    <row r="191" spans="2:14" hidden="1" x14ac:dyDescent="0.2">
      <c r="B191" s="99">
        <v>3225</v>
      </c>
      <c r="C191" s="100" t="s">
        <v>104</v>
      </c>
      <c r="D191" s="150" t="e">
        <f>#REF!</f>
        <v>#REF!</v>
      </c>
      <c r="E191" s="150">
        <v>2510.4</v>
      </c>
      <c r="F191" s="150"/>
      <c r="G191" s="328">
        <v>36800.410000000003</v>
      </c>
      <c r="H191" s="326">
        <v>12000</v>
      </c>
      <c r="I191" s="326">
        <v>18000</v>
      </c>
      <c r="J191" s="326">
        <v>18334.57</v>
      </c>
      <c r="K191" s="322">
        <f t="shared" si="77"/>
        <v>200.71596988639496</v>
      </c>
      <c r="L191" s="77">
        <f t="shared" si="74"/>
        <v>101.85872222222223</v>
      </c>
      <c r="M191" s="316"/>
      <c r="N191" s="316"/>
    </row>
    <row r="192" spans="2:14" hidden="1" x14ac:dyDescent="0.2">
      <c r="B192" s="99">
        <v>3227</v>
      </c>
      <c r="C192" s="100" t="s">
        <v>105</v>
      </c>
      <c r="D192" s="150"/>
      <c r="E192" s="150"/>
      <c r="F192" s="150"/>
      <c r="G192" s="331">
        <v>1226.9000000000001</v>
      </c>
      <c r="H192" s="326">
        <v>10000</v>
      </c>
      <c r="I192" s="326">
        <v>10000</v>
      </c>
      <c r="J192" s="326">
        <v>7487.51</v>
      </c>
      <c r="K192" s="322">
        <f t="shared" si="77"/>
        <v>16.385954743299173</v>
      </c>
      <c r="L192" s="77">
        <f t="shared" si="74"/>
        <v>74.875100000000003</v>
      </c>
      <c r="M192" s="316"/>
      <c r="N192" s="316"/>
    </row>
    <row r="193" spans="2:14" hidden="1" x14ac:dyDescent="0.2">
      <c r="B193" s="140">
        <v>323</v>
      </c>
      <c r="C193" s="130" t="s">
        <v>106</v>
      </c>
      <c r="D193" s="149" t="e">
        <f t="shared" ref="D193:J193" si="79">SUM(D194:D202)</f>
        <v>#REF!</v>
      </c>
      <c r="E193" s="149">
        <f t="shared" si="79"/>
        <v>24246.45</v>
      </c>
      <c r="F193" s="149">
        <f t="shared" si="79"/>
        <v>20265.66</v>
      </c>
      <c r="G193" s="324">
        <f t="shared" si="79"/>
        <v>1240051.2799999998</v>
      </c>
      <c r="H193" s="296">
        <f t="shared" si="79"/>
        <v>420500</v>
      </c>
      <c r="I193" s="296">
        <f t="shared" si="79"/>
        <v>220496.38</v>
      </c>
      <c r="J193" s="324">
        <f t="shared" si="79"/>
        <v>220496.37999999998</v>
      </c>
      <c r="K193" s="330">
        <f t="shared" si="77"/>
        <v>562.39076578037248</v>
      </c>
      <c r="L193" s="315">
        <f t="shared" si="74"/>
        <v>99.999999999999986</v>
      </c>
      <c r="M193" s="316"/>
      <c r="N193" s="316"/>
    </row>
    <row r="194" spans="2:14" hidden="1" x14ac:dyDescent="0.2">
      <c r="B194" s="99">
        <v>3231</v>
      </c>
      <c r="C194" s="100" t="s">
        <v>195</v>
      </c>
      <c r="D194" s="150" t="e">
        <f>#REF!</f>
        <v>#REF!</v>
      </c>
      <c r="E194" s="150">
        <v>2408.13</v>
      </c>
      <c r="F194" s="150">
        <v>1811.55</v>
      </c>
      <c r="G194" s="328">
        <v>9645.8799999999992</v>
      </c>
      <c r="H194" s="326">
        <v>10000</v>
      </c>
      <c r="I194" s="326">
        <v>10000</v>
      </c>
      <c r="J194" s="326">
        <v>7579.69</v>
      </c>
      <c r="K194" s="322">
        <f t="shared" si="77"/>
        <v>127.25955810857698</v>
      </c>
      <c r="L194" s="77">
        <f t="shared" si="74"/>
        <v>75.796899999999994</v>
      </c>
      <c r="M194" s="316"/>
      <c r="N194" s="316"/>
    </row>
    <row r="195" spans="2:14" ht="22.5" hidden="1" x14ac:dyDescent="0.2">
      <c r="B195" s="99">
        <v>3232</v>
      </c>
      <c r="C195" s="332" t="s">
        <v>196</v>
      </c>
      <c r="D195" s="150">
        <v>0</v>
      </c>
      <c r="E195" s="150">
        <v>0</v>
      </c>
      <c r="F195" s="150">
        <v>0</v>
      </c>
      <c r="G195" s="328">
        <v>1106489</v>
      </c>
      <c r="H195" s="326">
        <v>239000</v>
      </c>
      <c r="I195" s="326">
        <v>51851</v>
      </c>
      <c r="J195" s="326">
        <v>65750.759999999995</v>
      </c>
      <c r="K195" s="322">
        <f t="shared" si="77"/>
        <v>1682.8535518068538</v>
      </c>
      <c r="L195" s="77">
        <f t="shared" si="74"/>
        <v>126.80712040269233</v>
      </c>
      <c r="M195" s="316"/>
      <c r="N195" s="316"/>
    </row>
    <row r="196" spans="2:14" hidden="1" x14ac:dyDescent="0.2">
      <c r="B196" s="99">
        <v>3233</v>
      </c>
      <c r="C196" s="100" t="s">
        <v>110</v>
      </c>
      <c r="D196" s="150" t="e">
        <f>#REF!</f>
        <v>#REF!</v>
      </c>
      <c r="E196" s="150">
        <v>336</v>
      </c>
      <c r="F196" s="150">
        <v>336</v>
      </c>
      <c r="G196" s="328">
        <v>0</v>
      </c>
      <c r="H196" s="326">
        <v>5500</v>
      </c>
      <c r="I196" s="326">
        <v>5500</v>
      </c>
      <c r="J196" s="326">
        <v>4209</v>
      </c>
      <c r="K196" s="322">
        <v>0</v>
      </c>
      <c r="L196" s="77">
        <v>0</v>
      </c>
      <c r="M196" s="316"/>
      <c r="N196" s="316"/>
    </row>
    <row r="197" spans="2:14" hidden="1" x14ac:dyDescent="0.2">
      <c r="B197" s="99">
        <v>3234</v>
      </c>
      <c r="C197" s="100" t="s">
        <v>111</v>
      </c>
      <c r="D197" s="150"/>
      <c r="E197" s="150"/>
      <c r="F197" s="150"/>
      <c r="G197" s="328">
        <v>61337.11</v>
      </c>
      <c r="H197" s="326">
        <v>60000</v>
      </c>
      <c r="I197" s="326">
        <v>62000</v>
      </c>
      <c r="J197" s="326">
        <v>61096.28</v>
      </c>
      <c r="K197" s="322">
        <f>G197/J197*100</f>
        <v>100.39418111871952</v>
      </c>
      <c r="L197" s="77">
        <f t="shared" si="74"/>
        <v>98.542387096774192</v>
      </c>
      <c r="M197" s="316"/>
      <c r="N197" s="316"/>
    </row>
    <row r="198" spans="2:14" hidden="1" x14ac:dyDescent="0.2">
      <c r="B198" s="99">
        <v>3235</v>
      </c>
      <c r="C198" s="100" t="s">
        <v>112</v>
      </c>
      <c r="D198" s="150" t="e">
        <f>#REF!</f>
        <v>#REF!</v>
      </c>
      <c r="E198" s="150">
        <v>15097.5</v>
      </c>
      <c r="F198" s="150">
        <v>14182.5</v>
      </c>
      <c r="G198" s="333">
        <v>37881</v>
      </c>
      <c r="H198" s="326">
        <v>65000</v>
      </c>
      <c r="I198" s="326">
        <v>57149</v>
      </c>
      <c r="J198" s="326">
        <v>57279</v>
      </c>
      <c r="K198" s="322">
        <f>G198/J198*100</f>
        <v>66.134185303514386</v>
      </c>
      <c r="L198" s="77">
        <f t="shared" si="74"/>
        <v>100.22747554637877</v>
      </c>
      <c r="M198" s="316"/>
      <c r="N198" s="316"/>
    </row>
    <row r="199" spans="2:14" hidden="1" x14ac:dyDescent="0.2">
      <c r="B199" s="99">
        <v>3236</v>
      </c>
      <c r="C199" s="100" t="s">
        <v>114</v>
      </c>
      <c r="D199" s="150" t="e">
        <f>#REF!</f>
        <v>#REF!</v>
      </c>
      <c r="E199" s="150">
        <v>0</v>
      </c>
      <c r="F199" s="150">
        <v>0</v>
      </c>
      <c r="G199" s="328">
        <v>5601.92</v>
      </c>
      <c r="H199" s="326">
        <v>10500</v>
      </c>
      <c r="I199" s="326">
        <v>18000</v>
      </c>
      <c r="J199" s="326">
        <v>11850</v>
      </c>
      <c r="K199" s="322">
        <f>G199/J199*100</f>
        <v>47.2735864978903</v>
      </c>
      <c r="L199" s="77">
        <f t="shared" si="74"/>
        <v>65.833333333333329</v>
      </c>
      <c r="M199" s="316"/>
      <c r="N199" s="316"/>
    </row>
    <row r="200" spans="2:14" hidden="1" x14ac:dyDescent="0.2">
      <c r="B200" s="99">
        <v>3237</v>
      </c>
      <c r="C200" s="100" t="s">
        <v>115</v>
      </c>
      <c r="D200" s="150"/>
      <c r="E200" s="150">
        <v>0</v>
      </c>
      <c r="F200" s="150"/>
      <c r="G200" s="328">
        <v>0</v>
      </c>
      <c r="H200" s="326">
        <v>500</v>
      </c>
      <c r="I200" s="326">
        <v>143.24</v>
      </c>
      <c r="J200" s="326">
        <v>143.24</v>
      </c>
      <c r="K200" s="322">
        <v>0</v>
      </c>
      <c r="L200" s="77">
        <v>0</v>
      </c>
      <c r="M200" s="316"/>
      <c r="N200" s="316"/>
    </row>
    <row r="201" spans="2:14" hidden="1" x14ac:dyDescent="0.2">
      <c r="B201" s="99">
        <v>3238</v>
      </c>
      <c r="C201" s="71" t="s">
        <v>117</v>
      </c>
      <c r="D201" s="157" t="e">
        <f>#REF!</f>
        <v>#REF!</v>
      </c>
      <c r="E201" s="157">
        <v>0</v>
      </c>
      <c r="F201" s="157"/>
      <c r="G201" s="334">
        <v>17255.740000000002</v>
      </c>
      <c r="H201" s="326">
        <v>26000</v>
      </c>
      <c r="I201" s="326">
        <v>12353.14</v>
      </c>
      <c r="J201" s="326">
        <v>9717.7800000000007</v>
      </c>
      <c r="K201" s="322">
        <f t="shared" ref="K201:K212" si="80">G201/J201*100</f>
        <v>177.56874512491535</v>
      </c>
      <c r="L201" s="77">
        <f t="shared" si="74"/>
        <v>78.666476701470245</v>
      </c>
      <c r="M201" s="316"/>
      <c r="N201" s="316"/>
    </row>
    <row r="202" spans="2:14" hidden="1" x14ac:dyDescent="0.2">
      <c r="B202" s="99">
        <v>3239</v>
      </c>
      <c r="C202" s="100" t="s">
        <v>118</v>
      </c>
      <c r="D202" s="150" t="e">
        <f>#REF!</f>
        <v>#REF!</v>
      </c>
      <c r="E202" s="150">
        <v>6404.82</v>
      </c>
      <c r="F202" s="150">
        <v>3935.61</v>
      </c>
      <c r="G202" s="328">
        <v>1840.63</v>
      </c>
      <c r="H202" s="326">
        <v>4000</v>
      </c>
      <c r="I202" s="326">
        <v>3500</v>
      </c>
      <c r="J202" s="326">
        <v>2870.63</v>
      </c>
      <c r="K202" s="322">
        <f t="shared" si="80"/>
        <v>64.11937449270718</v>
      </c>
      <c r="L202" s="77">
        <f t="shared" si="74"/>
        <v>82.018000000000001</v>
      </c>
      <c r="M202" s="316"/>
      <c r="N202" s="316"/>
    </row>
    <row r="203" spans="2:14" hidden="1" x14ac:dyDescent="0.2">
      <c r="B203" s="140">
        <v>329</v>
      </c>
      <c r="C203" s="130" t="s">
        <v>120</v>
      </c>
      <c r="D203" s="149" t="e">
        <f t="shared" ref="D203:J203" si="81">SUM(D204:D207)</f>
        <v>#REF!</v>
      </c>
      <c r="E203" s="149">
        <f t="shared" si="81"/>
        <v>1782.5</v>
      </c>
      <c r="F203" s="149">
        <f t="shared" si="81"/>
        <v>0</v>
      </c>
      <c r="G203" s="296">
        <f t="shared" si="81"/>
        <v>7550.2000000000007</v>
      </c>
      <c r="H203" s="296">
        <f t="shared" si="81"/>
        <v>18250</v>
      </c>
      <c r="I203" s="296">
        <f t="shared" si="81"/>
        <v>15050</v>
      </c>
      <c r="J203" s="324">
        <f t="shared" si="81"/>
        <v>15049.939999999999</v>
      </c>
      <c r="K203" s="330">
        <f t="shared" si="80"/>
        <v>50.167641864352952</v>
      </c>
      <c r="L203" s="315">
        <f t="shared" si="74"/>
        <v>99.999601328903637</v>
      </c>
      <c r="M203" s="316"/>
      <c r="N203" s="316"/>
    </row>
    <row r="204" spans="2:14" hidden="1" x14ac:dyDescent="0.2">
      <c r="B204" s="99">
        <v>3293</v>
      </c>
      <c r="C204" s="100" t="s">
        <v>121</v>
      </c>
      <c r="D204" s="150" t="e">
        <f>#REF!</f>
        <v>#REF!</v>
      </c>
      <c r="E204" s="150">
        <v>1782.5</v>
      </c>
      <c r="F204" s="150"/>
      <c r="G204" s="328">
        <v>3741.94</v>
      </c>
      <c r="H204" s="326">
        <v>5000</v>
      </c>
      <c r="I204" s="326">
        <v>4800</v>
      </c>
      <c r="J204" s="326">
        <v>5124.9399999999996</v>
      </c>
      <c r="K204" s="322">
        <f t="shared" si="80"/>
        <v>73.014318216408398</v>
      </c>
      <c r="L204" s="77">
        <f t="shared" si="74"/>
        <v>106.76958333333333</v>
      </c>
      <c r="M204" s="335"/>
      <c r="N204" s="335"/>
    </row>
    <row r="205" spans="2:14" hidden="1" x14ac:dyDescent="0.2">
      <c r="B205" s="99">
        <v>3294</v>
      </c>
      <c r="C205" s="100" t="s">
        <v>122</v>
      </c>
      <c r="D205" s="150"/>
      <c r="E205" s="150">
        <v>0</v>
      </c>
      <c r="F205" s="150"/>
      <c r="G205" s="328">
        <v>250</v>
      </c>
      <c r="H205" s="326">
        <v>250</v>
      </c>
      <c r="I205" s="326">
        <v>250</v>
      </c>
      <c r="J205" s="326">
        <v>250</v>
      </c>
      <c r="K205" s="322">
        <f t="shared" si="80"/>
        <v>100</v>
      </c>
      <c r="L205" s="77" t="s">
        <v>5</v>
      </c>
      <c r="M205" s="335"/>
      <c r="N205" s="335"/>
    </row>
    <row r="206" spans="2:14" hidden="1" x14ac:dyDescent="0.2">
      <c r="B206" s="99">
        <v>3295</v>
      </c>
      <c r="C206" s="100" t="s">
        <v>124</v>
      </c>
      <c r="D206" s="150"/>
      <c r="E206" s="150"/>
      <c r="F206" s="150"/>
      <c r="G206" s="328">
        <v>47.5</v>
      </c>
      <c r="H206" s="326">
        <v>5000</v>
      </c>
      <c r="I206" s="326">
        <v>3000</v>
      </c>
      <c r="J206" s="326">
        <v>2670</v>
      </c>
      <c r="K206" s="322">
        <f t="shared" si="80"/>
        <v>1.7790262172284643</v>
      </c>
      <c r="L206" s="77">
        <v>0</v>
      </c>
      <c r="M206" s="316"/>
      <c r="N206" s="316"/>
    </row>
    <row r="207" spans="2:14" hidden="1" x14ac:dyDescent="0.2">
      <c r="B207" s="99">
        <v>3299</v>
      </c>
      <c r="C207" s="100" t="s">
        <v>120</v>
      </c>
      <c r="D207" s="150" t="e">
        <f>#REF!</f>
        <v>#REF!</v>
      </c>
      <c r="E207" s="150">
        <v>0</v>
      </c>
      <c r="F207" s="150"/>
      <c r="G207" s="328">
        <v>3510.76</v>
      </c>
      <c r="H207" s="326">
        <v>8000</v>
      </c>
      <c r="I207" s="326">
        <v>7000</v>
      </c>
      <c r="J207" s="326">
        <v>7005</v>
      </c>
      <c r="K207" s="322">
        <f t="shared" si="80"/>
        <v>50.117915774446828</v>
      </c>
      <c r="L207" s="77">
        <f t="shared" ref="L207:L211" si="82">J207/I207*100</f>
        <v>100.07142857142857</v>
      </c>
      <c r="M207" s="316"/>
      <c r="N207" s="316"/>
    </row>
    <row r="208" spans="2:14" hidden="1" x14ac:dyDescent="0.2">
      <c r="B208" s="140">
        <v>34</v>
      </c>
      <c r="C208" s="130" t="s">
        <v>127</v>
      </c>
      <c r="D208" s="149" t="e">
        <f t="shared" ref="D208:J208" si="83">D209</f>
        <v>#REF!</v>
      </c>
      <c r="E208" s="149">
        <f t="shared" si="83"/>
        <v>134.4</v>
      </c>
      <c r="F208" s="149">
        <f t="shared" si="83"/>
        <v>46.07</v>
      </c>
      <c r="G208" s="324">
        <f t="shared" si="83"/>
        <v>4650</v>
      </c>
      <c r="H208" s="296">
        <f t="shared" si="83"/>
        <v>5000</v>
      </c>
      <c r="I208" s="296">
        <f t="shared" si="83"/>
        <v>4544.21</v>
      </c>
      <c r="J208" s="324">
        <f t="shared" si="83"/>
        <v>4544.21</v>
      </c>
      <c r="K208" s="330">
        <f t="shared" si="80"/>
        <v>102.32801741116717</v>
      </c>
      <c r="L208" s="315">
        <f t="shared" si="82"/>
        <v>100</v>
      </c>
      <c r="M208" s="316"/>
      <c r="N208" s="316"/>
    </row>
    <row r="209" spans="2:14" hidden="1" x14ac:dyDescent="0.2">
      <c r="B209" s="140">
        <v>343</v>
      </c>
      <c r="C209" s="130" t="s">
        <v>128</v>
      </c>
      <c r="D209" s="149" t="e">
        <f>SUM(D210:D211)</f>
        <v>#REF!</v>
      </c>
      <c r="E209" s="149">
        <f>SUM(E210:E211)</f>
        <v>134.4</v>
      </c>
      <c r="F209" s="149">
        <f>SUM(F210:F211)</f>
        <v>46.07</v>
      </c>
      <c r="G209" s="324">
        <f>SUM(G210:G212)</f>
        <v>4650</v>
      </c>
      <c r="H209" s="296">
        <f>SUM(H210:H212)</f>
        <v>5000</v>
      </c>
      <c r="I209" s="296">
        <f>SUM(I210:I212)</f>
        <v>4544.21</v>
      </c>
      <c r="J209" s="324">
        <f>SUM(J210:J212)</f>
        <v>4544.21</v>
      </c>
      <c r="K209" s="330">
        <f t="shared" si="80"/>
        <v>102.32801741116717</v>
      </c>
      <c r="L209" s="315">
        <f t="shared" si="82"/>
        <v>100</v>
      </c>
      <c r="M209" s="316"/>
      <c r="N209" s="316"/>
    </row>
    <row r="210" spans="2:14" hidden="1" x14ac:dyDescent="0.2">
      <c r="B210" s="99">
        <v>3431</v>
      </c>
      <c r="C210" s="100" t="s">
        <v>129</v>
      </c>
      <c r="D210" s="150" t="e">
        <f>#REF!</f>
        <v>#REF!</v>
      </c>
      <c r="E210" s="150"/>
      <c r="F210" s="150"/>
      <c r="G210" s="328">
        <v>2053</v>
      </c>
      <c r="H210" s="326">
        <v>4000</v>
      </c>
      <c r="I210" s="326">
        <v>4500</v>
      </c>
      <c r="J210" s="326">
        <v>4496.8999999999996</v>
      </c>
      <c r="K210" s="322">
        <f t="shared" si="80"/>
        <v>45.653672529965093</v>
      </c>
      <c r="L210" s="77">
        <f t="shared" si="82"/>
        <v>99.931111111111107</v>
      </c>
      <c r="M210" s="316"/>
      <c r="N210" s="316"/>
    </row>
    <row r="211" spans="2:14" hidden="1" x14ac:dyDescent="0.2">
      <c r="B211" s="99">
        <v>3433</v>
      </c>
      <c r="C211" s="100" t="s">
        <v>130</v>
      </c>
      <c r="D211" s="150" t="e">
        <f>#REF!</f>
        <v>#REF!</v>
      </c>
      <c r="E211" s="150">
        <v>134.4</v>
      </c>
      <c r="F211" s="150">
        <v>46.07</v>
      </c>
      <c r="G211" s="328">
        <v>2577</v>
      </c>
      <c r="H211" s="326">
        <v>1000</v>
      </c>
      <c r="I211" s="326">
        <v>44.21</v>
      </c>
      <c r="J211" s="326">
        <v>47.31</v>
      </c>
      <c r="K211" s="322">
        <f t="shared" si="80"/>
        <v>5447.0513633481287</v>
      </c>
      <c r="L211" s="77">
        <f t="shared" si="82"/>
        <v>107.01198823795521</v>
      </c>
      <c r="M211" s="335"/>
      <c r="N211" s="335"/>
    </row>
    <row r="212" spans="2:14" hidden="1" x14ac:dyDescent="0.2">
      <c r="B212" s="99">
        <v>3434</v>
      </c>
      <c r="C212" s="100" t="s">
        <v>131</v>
      </c>
      <c r="D212" s="150"/>
      <c r="E212" s="150"/>
      <c r="F212" s="150"/>
      <c r="G212" s="328">
        <v>20</v>
      </c>
      <c r="H212" s="326" t="s">
        <v>197</v>
      </c>
      <c r="I212" s="326">
        <v>0</v>
      </c>
      <c r="J212" s="328">
        <v>0</v>
      </c>
      <c r="K212" s="322" t="e">
        <f t="shared" si="80"/>
        <v>#DIV/0!</v>
      </c>
      <c r="L212" s="77">
        <v>0</v>
      </c>
      <c r="M212" s="299"/>
      <c r="N212" s="299"/>
    </row>
    <row r="213" spans="2:14" ht="0.75" hidden="1" customHeight="1" x14ac:dyDescent="0.2">
      <c r="B213" s="140">
        <v>38</v>
      </c>
      <c r="C213" s="130" t="s">
        <v>139</v>
      </c>
      <c r="D213" s="176"/>
      <c r="E213" s="176"/>
      <c r="F213" s="176"/>
      <c r="G213" s="240">
        <f t="shared" ref="G213:J214" si="84">G214</f>
        <v>0</v>
      </c>
      <c r="H213" s="296">
        <f t="shared" si="84"/>
        <v>0</v>
      </c>
      <c r="I213" s="296">
        <f t="shared" si="84"/>
        <v>0</v>
      </c>
      <c r="J213" s="240">
        <f t="shared" si="84"/>
        <v>0</v>
      </c>
      <c r="K213" s="314" t="s">
        <v>5</v>
      </c>
      <c r="L213" s="84"/>
      <c r="M213" s="316"/>
      <c r="N213" s="316"/>
    </row>
    <row r="214" spans="2:14" hidden="1" x14ac:dyDescent="0.2">
      <c r="B214" s="140">
        <v>382</v>
      </c>
      <c r="C214" s="130" t="s">
        <v>71</v>
      </c>
      <c r="D214" s="176"/>
      <c r="E214" s="176"/>
      <c r="F214" s="176"/>
      <c r="G214" s="240">
        <f t="shared" si="84"/>
        <v>0</v>
      </c>
      <c r="H214" s="296">
        <f t="shared" si="84"/>
        <v>0</v>
      </c>
      <c r="I214" s="296">
        <f t="shared" si="84"/>
        <v>0</v>
      </c>
      <c r="J214" s="240">
        <f t="shared" si="84"/>
        <v>0</v>
      </c>
      <c r="K214" s="314" t="s">
        <v>5</v>
      </c>
      <c r="L214" s="84"/>
      <c r="M214" s="316"/>
      <c r="N214" s="316"/>
    </row>
    <row r="215" spans="2:14" hidden="1" x14ac:dyDescent="0.2">
      <c r="B215" s="99">
        <v>3821</v>
      </c>
      <c r="C215" s="100" t="s">
        <v>140</v>
      </c>
      <c r="D215" s="178"/>
      <c r="E215" s="178"/>
      <c r="F215" s="178"/>
      <c r="G215" s="331">
        <v>0</v>
      </c>
      <c r="H215" s="326">
        <v>0</v>
      </c>
      <c r="I215" s="336"/>
      <c r="J215" s="331">
        <v>0</v>
      </c>
      <c r="K215" s="318" t="s">
        <v>5</v>
      </c>
      <c r="L215" s="77"/>
      <c r="M215" s="316"/>
      <c r="N215" s="316"/>
    </row>
    <row r="216" spans="2:14" x14ac:dyDescent="0.2">
      <c r="B216" s="93"/>
      <c r="C216" s="94" t="s">
        <v>141</v>
      </c>
      <c r="D216" s="179"/>
      <c r="E216" s="179"/>
      <c r="F216" s="179"/>
      <c r="G216" s="324">
        <f>G171</f>
        <v>2069452.7499999998</v>
      </c>
      <c r="H216" s="296">
        <f>H171</f>
        <v>1277300</v>
      </c>
      <c r="I216" s="337">
        <f>I171</f>
        <v>966250.0199999999</v>
      </c>
      <c r="J216" s="338">
        <f>J171</f>
        <v>966249.96</v>
      </c>
      <c r="K216" s="314">
        <f>G216/I216*100</f>
        <v>214.17363075449148</v>
      </c>
      <c r="L216" s="59">
        <f>J216/I216*100</f>
        <v>99.999993790427041</v>
      </c>
      <c r="M216" s="316"/>
      <c r="N216" s="316"/>
    </row>
    <row r="217" spans="2:14" x14ac:dyDescent="0.2">
      <c r="B217" s="93"/>
      <c r="C217" s="94" t="s">
        <v>142</v>
      </c>
      <c r="D217" s="179"/>
      <c r="E217" s="179"/>
      <c r="F217" s="179"/>
      <c r="G217" s="339">
        <f>IF(G161&gt;G216,G161-G216,0)</f>
        <v>455528.25000000023</v>
      </c>
      <c r="H217" s="340"/>
      <c r="I217" s="340"/>
      <c r="J217" s="341">
        <v>233102</v>
      </c>
      <c r="K217" s="342">
        <f>G217/J217*100</f>
        <v>195.42013796535431</v>
      </c>
      <c r="L217" s="343">
        <v>0</v>
      </c>
      <c r="M217" s="316"/>
      <c r="N217" s="316"/>
    </row>
    <row r="218" spans="2:14" x14ac:dyDescent="0.2">
      <c r="B218" s="191">
        <v>92211.21</v>
      </c>
      <c r="C218" s="191" t="s">
        <v>144</v>
      </c>
      <c r="D218" s="192"/>
      <c r="E218" s="192"/>
      <c r="F218" s="192"/>
      <c r="G218" s="344">
        <v>-222426</v>
      </c>
      <c r="H218" s="344">
        <v>0</v>
      </c>
      <c r="I218" s="345">
        <v>0</v>
      </c>
      <c r="J218" s="346">
        <v>0</v>
      </c>
      <c r="K218" s="318" t="s">
        <v>5</v>
      </c>
      <c r="L218" s="152" t="s">
        <v>5</v>
      </c>
      <c r="M218" s="299"/>
      <c r="N218" s="299"/>
    </row>
    <row r="219" spans="2:14" ht="12.75" customHeight="1" x14ac:dyDescent="0.2">
      <c r="B219" s="65">
        <v>4</v>
      </c>
      <c r="C219" s="65" t="s">
        <v>153</v>
      </c>
      <c r="D219" s="225"/>
      <c r="E219" s="225"/>
      <c r="F219" s="225"/>
      <c r="G219" s="239">
        <f>G220+G229</f>
        <v>233103</v>
      </c>
      <c r="H219" s="347">
        <f>H220+H229</f>
        <v>0</v>
      </c>
      <c r="I219" s="347">
        <f>I220+I229</f>
        <v>0</v>
      </c>
      <c r="J219" s="239">
        <f>J220+J229</f>
        <v>0</v>
      </c>
      <c r="K219" s="314" t="e">
        <f>G219/J219*100</f>
        <v>#DIV/0!</v>
      </c>
      <c r="L219" s="315" t="e">
        <f>J219/I219*100</f>
        <v>#DIV/0!</v>
      </c>
      <c r="M219" s="316"/>
      <c r="N219" s="316"/>
    </row>
    <row r="220" spans="2:14" hidden="1" x14ac:dyDescent="0.2">
      <c r="B220" s="229">
        <v>42</v>
      </c>
      <c r="C220" s="65" t="s">
        <v>155</v>
      </c>
      <c r="D220" s="230" t="e">
        <f>#REF!</f>
        <v>#REF!</v>
      </c>
      <c r="E220" s="230" t="e">
        <f>#REF!</f>
        <v>#REF!</v>
      </c>
      <c r="F220" s="230" t="e">
        <f>#REF!</f>
        <v>#REF!</v>
      </c>
      <c r="G220" s="239">
        <f>G223+G227+G222</f>
        <v>38489</v>
      </c>
      <c r="H220" s="347">
        <f>H223+H227+H222</f>
        <v>0</v>
      </c>
      <c r="I220" s="347">
        <f>I223+I227+I222</f>
        <v>0</v>
      </c>
      <c r="J220" s="239">
        <f>J223+J227+J222</f>
        <v>0</v>
      </c>
      <c r="K220" s="314" t="e">
        <f>G220/J220*100</f>
        <v>#DIV/0!</v>
      </c>
      <c r="L220" s="348" t="e">
        <f>J220/I220*100</f>
        <v>#DIV/0!</v>
      </c>
      <c r="M220" s="316"/>
      <c r="N220" s="316"/>
    </row>
    <row r="221" spans="2:14" hidden="1" x14ac:dyDescent="0.2">
      <c r="B221" s="65">
        <v>421</v>
      </c>
      <c r="C221" s="65" t="s">
        <v>156</v>
      </c>
      <c r="D221" s="231"/>
      <c r="E221" s="231"/>
      <c r="F221" s="231"/>
      <c r="G221" s="233">
        <f>G222</f>
        <v>0</v>
      </c>
      <c r="H221" s="347">
        <f>H222</f>
        <v>0</v>
      </c>
      <c r="I221" s="347">
        <f>I222</f>
        <v>0</v>
      </c>
      <c r="J221" s="233">
        <f>J222</f>
        <v>0</v>
      </c>
      <c r="K221" s="314" t="s">
        <v>5</v>
      </c>
      <c r="L221" s="233">
        <f>L222</f>
        <v>0</v>
      </c>
      <c r="M221" s="299"/>
      <c r="N221" s="299"/>
    </row>
    <row r="222" spans="2:14" hidden="1" x14ac:dyDescent="0.2">
      <c r="B222" s="71">
        <v>4212</v>
      </c>
      <c r="C222" s="71" t="s">
        <v>157</v>
      </c>
      <c r="D222" s="228"/>
      <c r="E222" s="228"/>
      <c r="F222" s="228"/>
      <c r="G222" s="334"/>
      <c r="H222" s="344">
        <v>0</v>
      </c>
      <c r="I222" s="349">
        <v>0</v>
      </c>
      <c r="J222" s="334">
        <v>0</v>
      </c>
      <c r="K222" s="318" t="s">
        <v>5</v>
      </c>
      <c r="L222" s="77">
        <v>0</v>
      </c>
      <c r="M222" s="316"/>
      <c r="N222" s="316"/>
    </row>
    <row r="223" spans="2:14" hidden="1" x14ac:dyDescent="0.2">
      <c r="B223" s="140">
        <v>422</v>
      </c>
      <c r="C223" s="130" t="s">
        <v>158</v>
      </c>
      <c r="D223" s="236"/>
      <c r="E223" s="236"/>
      <c r="F223" s="236"/>
      <c r="G223" s="324">
        <f>SUM(G224:G226)</f>
        <v>37200</v>
      </c>
      <c r="H223" s="296">
        <f>SUM(H224:H226)</f>
        <v>0</v>
      </c>
      <c r="I223" s="296">
        <f>SUM(I224:I226)</f>
        <v>0</v>
      </c>
      <c r="J223" s="324">
        <f>SUM(J224:J226)</f>
        <v>0</v>
      </c>
      <c r="K223" s="350" t="e">
        <f>G223/J223*100</f>
        <v>#DIV/0!</v>
      </c>
      <c r="L223" s="141" t="e">
        <f>J223/I223*100</f>
        <v>#DIV/0!</v>
      </c>
      <c r="M223" s="316"/>
      <c r="N223" s="316"/>
    </row>
    <row r="224" spans="2:14" hidden="1" x14ac:dyDescent="0.2">
      <c r="B224" s="99">
        <v>4221</v>
      </c>
      <c r="C224" s="100" t="s">
        <v>159</v>
      </c>
      <c r="D224" s="150"/>
      <c r="E224" s="150"/>
      <c r="F224" s="150"/>
      <c r="G224" s="334">
        <v>3901</v>
      </c>
      <c r="H224" s="326"/>
      <c r="I224" s="336"/>
      <c r="J224" s="334"/>
      <c r="K224" s="351" t="e">
        <f>G224/J224*100</f>
        <v>#DIV/0!</v>
      </c>
      <c r="L224" s="152" t="e">
        <f>J224/I224*100</f>
        <v>#DIV/0!</v>
      </c>
      <c r="M224" s="316"/>
      <c r="N224" s="316"/>
    </row>
    <row r="225" spans="2:14" hidden="1" x14ac:dyDescent="0.2">
      <c r="B225" s="99">
        <v>4223</v>
      </c>
      <c r="C225" s="100" t="s">
        <v>161</v>
      </c>
      <c r="D225" s="150"/>
      <c r="E225" s="150"/>
      <c r="F225" s="150"/>
      <c r="G225" s="334">
        <v>33299</v>
      </c>
      <c r="H225" s="344">
        <v>0</v>
      </c>
      <c r="I225" s="349"/>
      <c r="J225" s="334"/>
      <c r="K225" s="322" t="e">
        <f>G225/J225*100</f>
        <v>#DIV/0!</v>
      </c>
      <c r="L225" s="77">
        <v>0</v>
      </c>
      <c r="M225" s="316"/>
      <c r="N225" s="316"/>
    </row>
    <row r="226" spans="2:14" hidden="1" x14ac:dyDescent="0.2">
      <c r="B226" s="99">
        <v>4227</v>
      </c>
      <c r="C226" s="100" t="s">
        <v>163</v>
      </c>
      <c r="D226" s="150"/>
      <c r="E226" s="150"/>
      <c r="F226" s="150"/>
      <c r="G226" s="334">
        <v>0</v>
      </c>
      <c r="H226" s="344">
        <v>0</v>
      </c>
      <c r="I226" s="349">
        <v>0</v>
      </c>
      <c r="J226" s="334"/>
      <c r="K226" s="322">
        <v>0</v>
      </c>
      <c r="L226" s="77">
        <v>0</v>
      </c>
      <c r="M226" s="316"/>
      <c r="N226" s="316"/>
    </row>
    <row r="227" spans="2:14" hidden="1" x14ac:dyDescent="0.2">
      <c r="B227" s="140">
        <v>424</v>
      </c>
      <c r="C227" s="130" t="s">
        <v>164</v>
      </c>
      <c r="D227" s="236"/>
      <c r="E227" s="236"/>
      <c r="F227" s="236"/>
      <c r="G227" s="239">
        <f>G228</f>
        <v>1289</v>
      </c>
      <c r="H227" s="347">
        <f>H228</f>
        <v>0</v>
      </c>
      <c r="I227" s="347">
        <f>I228</f>
        <v>0</v>
      </c>
      <c r="J227" s="239">
        <f>J228</f>
        <v>0</v>
      </c>
      <c r="K227" s="314" t="e">
        <f>G227/J227*100</f>
        <v>#DIV/0!</v>
      </c>
      <c r="L227" s="239" t="e">
        <f>L228</f>
        <v>#DIV/0!</v>
      </c>
      <c r="M227" s="316"/>
      <c r="N227" s="316"/>
    </row>
    <row r="228" spans="2:14" hidden="1" x14ac:dyDescent="0.2">
      <c r="B228" s="99">
        <v>4241</v>
      </c>
      <c r="C228" s="100" t="s">
        <v>165</v>
      </c>
      <c r="D228" s="150"/>
      <c r="E228" s="150"/>
      <c r="F228" s="150"/>
      <c r="G228" s="334">
        <v>1289</v>
      </c>
      <c r="H228" s="344"/>
      <c r="I228" s="349"/>
      <c r="J228" s="334"/>
      <c r="K228" s="322" t="e">
        <f>G228/J228*100</f>
        <v>#DIV/0!</v>
      </c>
      <c r="L228" s="77" t="e">
        <f>J228/I228*100</f>
        <v>#DIV/0!</v>
      </c>
      <c r="M228" s="316"/>
      <c r="N228" s="316"/>
    </row>
    <row r="229" spans="2:14" hidden="1" x14ac:dyDescent="0.2">
      <c r="B229" s="140">
        <v>45</v>
      </c>
      <c r="C229" s="130" t="s">
        <v>167</v>
      </c>
      <c r="D229" s="236"/>
      <c r="E229" s="236"/>
      <c r="F229" s="236"/>
      <c r="G229" s="239">
        <f>G230</f>
        <v>194614</v>
      </c>
      <c r="H229" s="347">
        <f>H230</f>
        <v>0</v>
      </c>
      <c r="I229" s="347">
        <f>I230</f>
        <v>0</v>
      </c>
      <c r="J229" s="239">
        <f>J230</f>
        <v>0</v>
      </c>
      <c r="K229" s="314" t="e">
        <f>G229/J229*100</f>
        <v>#DIV/0!</v>
      </c>
      <c r="L229" s="315">
        <v>0</v>
      </c>
      <c r="M229" s="316"/>
      <c r="N229" s="316"/>
    </row>
    <row r="230" spans="2:14" hidden="1" x14ac:dyDescent="0.2">
      <c r="B230" s="140">
        <v>451</v>
      </c>
      <c r="C230" s="130" t="s">
        <v>167</v>
      </c>
      <c r="D230" s="159"/>
      <c r="E230" s="159"/>
      <c r="F230" s="159"/>
      <c r="G230" s="166">
        <f>G231+G232</f>
        <v>194614</v>
      </c>
      <c r="H230" s="296">
        <f>H231+H232</f>
        <v>0</v>
      </c>
      <c r="I230" s="296">
        <f>I231+I232</f>
        <v>0</v>
      </c>
      <c r="J230" s="166">
        <f>J231+J232</f>
        <v>0</v>
      </c>
      <c r="K230" s="314" t="e">
        <f>G230/J230*100</f>
        <v>#DIV/0!</v>
      </c>
      <c r="L230" s="166">
        <v>0</v>
      </c>
      <c r="M230" s="316"/>
      <c r="N230" s="316"/>
    </row>
    <row r="231" spans="2:14" hidden="1" x14ac:dyDescent="0.2">
      <c r="B231" s="99">
        <v>4511</v>
      </c>
      <c r="C231" s="100" t="s">
        <v>167</v>
      </c>
      <c r="D231" s="150"/>
      <c r="E231" s="150"/>
      <c r="F231" s="150"/>
      <c r="G231" s="328">
        <v>194614</v>
      </c>
      <c r="H231" s="326"/>
      <c r="I231" s="264"/>
      <c r="J231" s="328"/>
      <c r="K231" s="322" t="e">
        <f>G231/J231*100</f>
        <v>#DIV/0!</v>
      </c>
      <c r="L231" s="77">
        <v>0</v>
      </c>
      <c r="M231" s="316"/>
      <c r="N231" s="316"/>
    </row>
    <row r="232" spans="2:14" hidden="1" x14ac:dyDescent="0.2">
      <c r="B232" s="99">
        <v>4521</v>
      </c>
      <c r="C232" s="100" t="s">
        <v>168</v>
      </c>
      <c r="D232" s="157"/>
      <c r="E232" s="157"/>
      <c r="F232" s="157"/>
      <c r="G232" s="328">
        <v>0</v>
      </c>
      <c r="H232" s="326">
        <v>0</v>
      </c>
      <c r="I232" s="264">
        <v>0</v>
      </c>
      <c r="J232" s="328"/>
      <c r="K232" s="322">
        <v>0</v>
      </c>
      <c r="L232" s="77">
        <v>0</v>
      </c>
      <c r="M232" s="316"/>
      <c r="N232" s="316"/>
    </row>
    <row r="233" spans="2:14" x14ac:dyDescent="0.2">
      <c r="B233" s="53"/>
      <c r="C233" s="54" t="s">
        <v>169</v>
      </c>
      <c r="D233" s="241"/>
      <c r="E233" s="241"/>
      <c r="F233" s="241"/>
      <c r="G233" s="352">
        <v>233102</v>
      </c>
      <c r="H233" s="353">
        <v>0</v>
      </c>
      <c r="I233" s="353">
        <v>0</v>
      </c>
      <c r="J233" s="352">
        <f>J219</f>
        <v>0</v>
      </c>
      <c r="K233" s="354">
        <v>0</v>
      </c>
      <c r="L233" s="343" t="s">
        <v>5</v>
      </c>
      <c r="M233" s="5"/>
      <c r="N233" s="5"/>
    </row>
    <row r="234" spans="2:14" ht="18.75" customHeight="1" x14ac:dyDescent="0.2">
      <c r="B234" s="93">
        <v>92222</v>
      </c>
      <c r="C234" s="94" t="s">
        <v>171</v>
      </c>
      <c r="D234" s="236"/>
      <c r="E234" s="236"/>
      <c r="F234" s="236"/>
      <c r="G234" s="341">
        <v>0</v>
      </c>
      <c r="H234" s="340">
        <v>0</v>
      </c>
      <c r="I234" s="355">
        <v>0</v>
      </c>
      <c r="J234" s="356">
        <v>0</v>
      </c>
      <c r="K234" s="354">
        <v>0</v>
      </c>
      <c r="L234" s="357" t="s">
        <v>5</v>
      </c>
      <c r="M234" s="358"/>
      <c r="N234" s="358"/>
    </row>
    <row r="235" spans="2:14" x14ac:dyDescent="0.2">
      <c r="B235" s="252"/>
      <c r="C235" s="252" t="s">
        <v>172</v>
      </c>
      <c r="D235" s="253"/>
      <c r="E235" s="253"/>
      <c r="F235" s="253"/>
      <c r="G235" s="359">
        <f>G161</f>
        <v>2524981</v>
      </c>
      <c r="H235" s="359">
        <f>H161</f>
        <v>1277300</v>
      </c>
      <c r="I235" s="359">
        <f>I161</f>
        <v>966250</v>
      </c>
      <c r="J235" s="359">
        <f>J161</f>
        <v>966250</v>
      </c>
      <c r="K235" s="360">
        <f>G235/J235*100</f>
        <v>261.31756791720568</v>
      </c>
      <c r="L235" s="255">
        <f>J235/I235*100</f>
        <v>100</v>
      </c>
      <c r="M235" s="14"/>
      <c r="N235" s="14"/>
    </row>
    <row r="236" spans="2:14" x14ac:dyDescent="0.2">
      <c r="B236" s="258"/>
      <c r="C236" s="258" t="s">
        <v>173</v>
      </c>
      <c r="D236" s="253" t="e">
        <f>D181+D208+#REF!+D220+D203</f>
        <v>#REF!</v>
      </c>
      <c r="E236" s="253" t="e">
        <f>E181+E208+#REF!+E220+E203</f>
        <v>#REF!</v>
      </c>
      <c r="F236" s="253" t="e">
        <f>F181+F208+#REF!+F220+F203</f>
        <v>#REF!</v>
      </c>
      <c r="G236" s="359">
        <f>G219+G171</f>
        <v>2302555.75</v>
      </c>
      <c r="H236" s="359">
        <f>H219+H171</f>
        <v>1277300</v>
      </c>
      <c r="I236" s="359">
        <f>I219+I171</f>
        <v>966250.0199999999</v>
      </c>
      <c r="J236" s="359">
        <f>J171+J219</f>
        <v>966249.96</v>
      </c>
      <c r="K236" s="360">
        <f>G236/J236*100</f>
        <v>238.29814699293755</v>
      </c>
      <c r="L236" s="255">
        <f>J236/I236*100</f>
        <v>99.999993790427041</v>
      </c>
      <c r="M236" s="310"/>
      <c r="N236" s="310"/>
    </row>
    <row r="237" spans="2:14" x14ac:dyDescent="0.2">
      <c r="B237" s="130"/>
      <c r="C237" s="130" t="s">
        <v>174</v>
      </c>
      <c r="D237" s="262"/>
      <c r="E237" s="262"/>
      <c r="F237" s="262"/>
      <c r="G237" s="339">
        <v>222426</v>
      </c>
      <c r="H237" s="340">
        <f>IF(H235&gt;H236,H235-H236,0)</f>
        <v>0</v>
      </c>
      <c r="I237" s="361"/>
      <c r="J237" s="341">
        <f>IF(J235&gt;J236,J235-J236,0)</f>
        <v>4.0000000037252903E-2</v>
      </c>
      <c r="K237" s="362"/>
      <c r="L237" s="343" t="s">
        <v>5</v>
      </c>
      <c r="M237" s="310"/>
      <c r="N237" s="310"/>
    </row>
    <row r="238" spans="2:14" x14ac:dyDescent="0.2">
      <c r="B238" s="130"/>
      <c r="C238" s="130" t="s">
        <v>175</v>
      </c>
      <c r="D238" s="266"/>
      <c r="E238" s="266"/>
      <c r="F238" s="266"/>
      <c r="G238" s="341">
        <f t="shared" ref="G238:I238" si="85">IF(G236&gt;G235,G236-G235,0)</f>
        <v>0</v>
      </c>
      <c r="H238" s="341">
        <f t="shared" si="85"/>
        <v>0</v>
      </c>
      <c r="I238" s="341">
        <f t="shared" si="85"/>
        <v>1.999999990221113E-2</v>
      </c>
      <c r="J238" s="341">
        <f>IF(J236&gt;J235,J236-J235,0)</f>
        <v>0</v>
      </c>
      <c r="K238" s="362"/>
      <c r="L238" s="343">
        <v>0</v>
      </c>
      <c r="M238" s="316"/>
      <c r="N238" s="316"/>
    </row>
    <row r="239" spans="2:14" ht="10.5" customHeight="1" x14ac:dyDescent="0.2">
      <c r="B239" s="130" t="s">
        <v>176</v>
      </c>
      <c r="C239" s="130" t="s">
        <v>177</v>
      </c>
      <c r="D239" s="266"/>
      <c r="E239" s="266"/>
      <c r="F239" s="266"/>
      <c r="G239" s="339">
        <v>0</v>
      </c>
      <c r="H239" s="340">
        <f>H218-H234</f>
        <v>0</v>
      </c>
      <c r="I239" s="355">
        <v>0</v>
      </c>
      <c r="J239" s="356">
        <v>0</v>
      </c>
      <c r="K239" s="362"/>
      <c r="L239" s="343">
        <v>0</v>
      </c>
      <c r="M239" s="316"/>
      <c r="N239" s="316"/>
    </row>
    <row r="240" spans="2:14" x14ac:dyDescent="0.2">
      <c r="B240" s="130" t="s">
        <v>178</v>
      </c>
      <c r="C240" s="130" t="s">
        <v>179</v>
      </c>
      <c r="D240" s="266"/>
      <c r="E240" s="266"/>
      <c r="F240" s="266"/>
      <c r="G240" s="324">
        <v>222426</v>
      </c>
      <c r="H240" s="296">
        <v>0</v>
      </c>
      <c r="I240" s="363">
        <v>0</v>
      </c>
      <c r="J240" s="364"/>
      <c r="K240" s="364"/>
      <c r="L240" s="365" t="s">
        <v>5</v>
      </c>
      <c r="M240" s="316"/>
      <c r="N240" s="316"/>
    </row>
    <row r="241" spans="1:22" s="116" customFormat="1" ht="13.5" customHeight="1" x14ac:dyDescent="0.2">
      <c r="A241" s="308"/>
      <c r="B241" s="275"/>
      <c r="C241" s="94" t="s">
        <v>180</v>
      </c>
      <c r="D241" s="266"/>
      <c r="E241" s="266"/>
      <c r="F241" s="266"/>
      <c r="G241" s="366">
        <v>0</v>
      </c>
      <c r="H241" s="367">
        <f>H237-H238+H239-H240</f>
        <v>0</v>
      </c>
      <c r="I241" s="366">
        <f>I237-I238+I239-I240</f>
        <v>-1.999999990221113E-2</v>
      </c>
      <c r="J241" s="366">
        <f>J237-J238+J239-J240</f>
        <v>4.0000000037252903E-2</v>
      </c>
      <c r="K241" s="368">
        <f>K237-K238+K239-K240</f>
        <v>0</v>
      </c>
      <c r="L241" s="369" t="s">
        <v>5</v>
      </c>
      <c r="M241" s="316"/>
      <c r="N241" s="316"/>
      <c r="O241" s="5"/>
      <c r="P241" s="5"/>
      <c r="Q241" s="308"/>
      <c r="R241" s="292"/>
      <c r="S241" s="5"/>
      <c r="T241" s="5"/>
      <c r="U241" s="292"/>
      <c r="V241" s="5"/>
    </row>
    <row r="242" spans="1:22" s="116" customFormat="1" ht="13.5" customHeight="1" x14ac:dyDescent="0.2">
      <c r="A242" s="308"/>
      <c r="B242" s="370"/>
      <c r="C242" s="371"/>
      <c r="D242" s="372"/>
      <c r="E242" s="372"/>
      <c r="F242" s="372"/>
      <c r="G242" s="373"/>
      <c r="H242" s="291"/>
      <c r="I242" s="373"/>
      <c r="J242" s="373"/>
      <c r="K242" s="374"/>
      <c r="L242" s="375"/>
      <c r="M242" s="316"/>
      <c r="N242" s="316"/>
      <c r="O242" s="5"/>
      <c r="P242" s="5"/>
      <c r="Q242" s="308"/>
      <c r="R242" s="292"/>
      <c r="S242" s="5"/>
      <c r="T242" s="5"/>
      <c r="U242" s="292"/>
      <c r="V242" s="5"/>
    </row>
    <row r="243" spans="1:22" s="116" customFormat="1" x14ac:dyDescent="0.2">
      <c r="A243" s="308"/>
      <c r="B243" s="376" t="s">
        <v>198</v>
      </c>
      <c r="C243" s="377"/>
      <c r="D243" s="378"/>
      <c r="E243" s="378"/>
      <c r="F243" s="378"/>
      <c r="G243" s="373"/>
      <c r="H243" s="379"/>
      <c r="I243" s="379"/>
      <c r="J243" s="380" t="s">
        <v>188</v>
      </c>
      <c r="K243" s="381"/>
      <c r="L243" s="382"/>
      <c r="M243" s="316"/>
      <c r="N243" s="316"/>
      <c r="O243" s="5"/>
      <c r="P243" s="5"/>
      <c r="Q243" s="308"/>
      <c r="R243" s="292"/>
      <c r="S243" s="5"/>
      <c r="T243" s="5"/>
      <c r="U243" s="292"/>
      <c r="V243" s="5"/>
    </row>
    <row r="244" spans="1:22" s="116" customFormat="1" x14ac:dyDescent="0.2">
      <c r="A244" s="308"/>
      <c r="B244" s="383" t="s">
        <v>199</v>
      </c>
      <c r="C244" s="384" t="s">
        <v>200</v>
      </c>
      <c r="D244" s="385"/>
      <c r="E244" s="385"/>
      <c r="F244" s="385"/>
      <c r="G244" s="347"/>
      <c r="H244" s="296"/>
      <c r="I244" s="347"/>
      <c r="J244" s="386">
        <f>J246+J248+J251+J282</f>
        <v>938982.2</v>
      </c>
      <c r="K244" s="387"/>
      <c r="L244" s="264" t="s">
        <v>5</v>
      </c>
      <c r="M244" s="316"/>
      <c r="N244" s="316"/>
      <c r="O244" s="5"/>
      <c r="P244" s="5"/>
      <c r="Q244" s="308"/>
      <c r="R244" s="292"/>
      <c r="S244" s="5"/>
      <c r="T244" s="5"/>
      <c r="U244" s="292"/>
      <c r="V244" s="5"/>
    </row>
    <row r="245" spans="1:22" s="116" customFormat="1" x14ac:dyDescent="0.2">
      <c r="A245" s="308"/>
      <c r="B245" s="383">
        <v>323</v>
      </c>
      <c r="C245" s="388" t="s">
        <v>106</v>
      </c>
      <c r="D245" s="385"/>
      <c r="E245" s="385"/>
      <c r="F245" s="385"/>
      <c r="G245" s="347"/>
      <c r="H245" s="296"/>
      <c r="I245" s="347">
        <f>I246</f>
        <v>200000</v>
      </c>
      <c r="J245" s="233">
        <v>402593</v>
      </c>
      <c r="K245" s="387"/>
      <c r="L245" s="264" t="s">
        <v>5</v>
      </c>
      <c r="M245" s="316"/>
      <c r="N245" s="316"/>
      <c r="O245" s="5"/>
      <c r="P245" s="5"/>
      <c r="Q245" s="308"/>
      <c r="R245" s="292"/>
      <c r="S245" s="5"/>
      <c r="T245" s="5"/>
      <c r="U245" s="292"/>
      <c r="V245" s="5"/>
    </row>
    <row r="246" spans="1:22" s="116" customFormat="1" x14ac:dyDescent="0.2">
      <c r="A246" s="308"/>
      <c r="B246" s="389">
        <v>3232</v>
      </c>
      <c r="C246" s="390" t="s">
        <v>201</v>
      </c>
      <c r="D246" s="385"/>
      <c r="E246" s="385"/>
      <c r="F246" s="385"/>
      <c r="G246" s="347"/>
      <c r="H246" s="296"/>
      <c r="I246" s="391">
        <v>200000</v>
      </c>
      <c r="J246" s="347">
        <v>402592.73</v>
      </c>
      <c r="K246" s="314">
        <f>G246/J246*100</f>
        <v>0</v>
      </c>
      <c r="L246" s="76">
        <f>J246/I246*100</f>
        <v>201.29636500000001</v>
      </c>
      <c r="M246" s="316"/>
      <c r="N246" s="316"/>
      <c r="O246" s="5"/>
      <c r="P246" s="5"/>
      <c r="Q246" s="308"/>
      <c r="R246" s="292"/>
      <c r="S246" s="5"/>
      <c r="T246" s="5"/>
      <c r="U246" s="292"/>
      <c r="V246" s="5"/>
    </row>
    <row r="247" spans="1:22" s="116" customFormat="1" ht="11.25" customHeight="1" x14ac:dyDescent="0.2">
      <c r="A247" s="308"/>
      <c r="B247" s="389">
        <v>4</v>
      </c>
      <c r="C247" s="390" t="s">
        <v>202</v>
      </c>
      <c r="D247" s="385"/>
      <c r="E247" s="385"/>
      <c r="F247" s="385"/>
      <c r="G247" s="347"/>
      <c r="H247" s="296"/>
      <c r="I247" s="391"/>
      <c r="J247" s="347"/>
      <c r="K247" s="314"/>
      <c r="L247" s="315"/>
      <c r="M247" s="316"/>
      <c r="N247" s="316"/>
      <c r="O247" s="5"/>
      <c r="P247" s="5"/>
      <c r="Q247" s="308"/>
      <c r="R247" s="292"/>
      <c r="S247" s="5"/>
      <c r="T247" s="5"/>
      <c r="U247" s="292"/>
      <c r="V247" s="5"/>
    </row>
    <row r="248" spans="1:22" s="116" customFormat="1" hidden="1" x14ac:dyDescent="0.2">
      <c r="A248" s="308"/>
      <c r="B248" s="389">
        <v>422</v>
      </c>
      <c r="C248" s="392" t="s">
        <v>203</v>
      </c>
      <c r="D248" s="385"/>
      <c r="E248" s="385"/>
      <c r="F248" s="385"/>
      <c r="G248" s="347"/>
      <c r="H248" s="296"/>
      <c r="I248" s="393">
        <f>I249</f>
        <v>353877.32</v>
      </c>
      <c r="J248" s="233">
        <f>J249+J250</f>
        <v>483297.19</v>
      </c>
      <c r="K248" s="314">
        <f t="shared" ref="K248:K253" si="86">G248/J248*100</f>
        <v>0</v>
      </c>
      <c r="L248" s="315">
        <f t="shared" ref="L248:L280" si="87">J248/I248*100</f>
        <v>136.57195945758829</v>
      </c>
      <c r="M248" s="316"/>
      <c r="N248" s="316"/>
      <c r="O248" s="5"/>
      <c r="P248" s="5"/>
      <c r="Q248" s="308"/>
      <c r="R248" s="292"/>
      <c r="S248" s="5"/>
      <c r="T248" s="5"/>
      <c r="U248" s="292"/>
      <c r="V248" s="5"/>
    </row>
    <row r="249" spans="1:22" s="116" customFormat="1" hidden="1" x14ac:dyDescent="0.2">
      <c r="A249" s="308"/>
      <c r="B249" s="389">
        <v>4221</v>
      </c>
      <c r="C249" s="390" t="s">
        <v>204</v>
      </c>
      <c r="D249" s="385"/>
      <c r="E249" s="385"/>
      <c r="F249" s="385"/>
      <c r="G249" s="347"/>
      <c r="H249" s="296"/>
      <c r="I249" s="391">
        <v>353877.32</v>
      </c>
      <c r="J249" s="347">
        <v>30521.75</v>
      </c>
      <c r="K249" s="314">
        <f t="shared" si="86"/>
        <v>0</v>
      </c>
      <c r="L249" s="315">
        <f t="shared" si="87"/>
        <v>8.6249522857243299</v>
      </c>
      <c r="M249" s="316"/>
      <c r="N249" s="316"/>
      <c r="O249" s="5"/>
      <c r="P249" s="5"/>
      <c r="Q249" s="308"/>
      <c r="R249" s="292"/>
      <c r="S249" s="5"/>
      <c r="T249" s="5"/>
      <c r="U249" s="292"/>
      <c r="V249" s="5"/>
    </row>
    <row r="250" spans="1:22" s="116" customFormat="1" hidden="1" x14ac:dyDescent="0.2">
      <c r="A250" s="308"/>
      <c r="B250" s="389">
        <v>4227</v>
      </c>
      <c r="C250" s="390" t="s">
        <v>205</v>
      </c>
      <c r="D250" s="385"/>
      <c r="E250" s="385"/>
      <c r="F250" s="385"/>
      <c r="G250" s="347"/>
      <c r="H250" s="296"/>
      <c r="I250" s="391">
        <v>333030.40000000002</v>
      </c>
      <c r="J250" s="347">
        <v>452775.44</v>
      </c>
      <c r="K250" s="314">
        <f t="shared" si="86"/>
        <v>0</v>
      </c>
      <c r="L250" s="315">
        <f t="shared" si="87"/>
        <v>135.95618898454916</v>
      </c>
      <c r="M250" s="316"/>
      <c r="N250" s="316"/>
      <c r="O250" s="5"/>
      <c r="P250" s="5"/>
      <c r="Q250" s="308"/>
      <c r="R250" s="292"/>
      <c r="S250" s="5"/>
      <c r="T250" s="5"/>
      <c r="U250" s="292"/>
      <c r="V250" s="5"/>
    </row>
    <row r="251" spans="1:22" s="116" customFormat="1" hidden="1" x14ac:dyDescent="0.2">
      <c r="A251" s="308"/>
      <c r="B251" s="389">
        <v>45</v>
      </c>
      <c r="C251" s="392" t="s">
        <v>206</v>
      </c>
      <c r="D251" s="385"/>
      <c r="E251" s="385"/>
      <c r="F251" s="385"/>
      <c r="G251" s="347"/>
      <c r="H251" s="296"/>
      <c r="I251" s="391"/>
      <c r="J251" s="233">
        <f>J252</f>
        <v>24398</v>
      </c>
      <c r="K251" s="314">
        <f t="shared" si="86"/>
        <v>0</v>
      </c>
      <c r="L251" s="315" t="e">
        <f t="shared" si="87"/>
        <v>#DIV/0!</v>
      </c>
      <c r="M251" s="316"/>
      <c r="N251" s="316"/>
      <c r="O251" s="5"/>
      <c r="P251" s="5"/>
      <c r="Q251" s="308"/>
      <c r="R251" s="292"/>
      <c r="S251" s="5"/>
      <c r="T251" s="5"/>
      <c r="U251" s="292"/>
      <c r="V251" s="5"/>
    </row>
    <row r="252" spans="1:22" s="116" customFormat="1" hidden="1" x14ac:dyDescent="0.2">
      <c r="A252" s="308"/>
      <c r="B252" s="389">
        <v>451</v>
      </c>
      <c r="C252" s="390" t="s">
        <v>207</v>
      </c>
      <c r="D252" s="385"/>
      <c r="E252" s="385"/>
      <c r="F252" s="385"/>
      <c r="G252" s="347"/>
      <c r="H252" s="296"/>
      <c r="I252" s="391"/>
      <c r="J252" s="347">
        <f>J253+J254</f>
        <v>24398</v>
      </c>
      <c r="K252" s="314">
        <f t="shared" si="86"/>
        <v>0</v>
      </c>
      <c r="L252" s="315" t="e">
        <f t="shared" si="87"/>
        <v>#DIV/0!</v>
      </c>
      <c r="M252" s="316"/>
      <c r="N252" s="316"/>
      <c r="O252" s="5"/>
      <c r="P252" s="5"/>
      <c r="Q252" s="308"/>
      <c r="R252" s="292"/>
      <c r="S252" s="5"/>
      <c r="T252" s="5"/>
      <c r="U252" s="292"/>
      <c r="V252" s="5"/>
    </row>
    <row r="253" spans="1:22" s="116" customFormat="1" hidden="1" x14ac:dyDescent="0.2">
      <c r="A253" s="308"/>
      <c r="B253" s="389">
        <v>4511</v>
      </c>
      <c r="C253" s="390" t="s">
        <v>207</v>
      </c>
      <c r="D253" s="385"/>
      <c r="E253" s="385"/>
      <c r="F253" s="385"/>
      <c r="G253" s="347"/>
      <c r="H253" s="296"/>
      <c r="I253" s="391">
        <v>0</v>
      </c>
      <c r="J253" s="344">
        <v>15000</v>
      </c>
      <c r="K253" s="314">
        <f t="shared" si="86"/>
        <v>0</v>
      </c>
      <c r="L253" s="315" t="e">
        <f t="shared" si="87"/>
        <v>#DIV/0!</v>
      </c>
      <c r="M253" s="316"/>
      <c r="N253" s="316"/>
      <c r="O253" s="5"/>
      <c r="P253" s="5"/>
      <c r="Q253" s="308"/>
      <c r="R253" s="292"/>
      <c r="S253" s="5"/>
      <c r="T253" s="5"/>
      <c r="U253" s="292"/>
      <c r="V253" s="5"/>
    </row>
    <row r="254" spans="1:22" s="116" customFormat="1" hidden="1" x14ac:dyDescent="0.2">
      <c r="A254" s="308"/>
      <c r="B254" s="394">
        <v>4521</v>
      </c>
      <c r="C254" s="390" t="s">
        <v>168</v>
      </c>
      <c r="D254" s="372"/>
      <c r="E254" s="372"/>
      <c r="F254" s="372"/>
      <c r="G254" s="347"/>
      <c r="H254" s="296"/>
      <c r="I254" s="391">
        <v>0</v>
      </c>
      <c r="J254" s="344">
        <v>9398</v>
      </c>
      <c r="K254" s="314">
        <f>G254/J254*100</f>
        <v>0</v>
      </c>
      <c r="L254" s="315" t="e">
        <f t="shared" si="87"/>
        <v>#DIV/0!</v>
      </c>
      <c r="M254" s="316"/>
      <c r="N254" s="316"/>
      <c r="O254" s="5"/>
      <c r="P254" s="5"/>
      <c r="Q254" s="308"/>
      <c r="R254" s="292"/>
      <c r="S254" s="5"/>
      <c r="T254" s="5"/>
      <c r="U254" s="292"/>
      <c r="V254" s="5"/>
    </row>
    <row r="255" spans="1:22" s="116" customFormat="1" ht="12.75" customHeight="1" x14ac:dyDescent="0.2">
      <c r="A255" s="308"/>
      <c r="B255" s="394"/>
      <c r="C255" s="395" t="s">
        <v>208</v>
      </c>
      <c r="D255" s="372"/>
      <c r="E255" s="372"/>
      <c r="F255" s="372"/>
      <c r="G255" s="347"/>
      <c r="H255" s="296"/>
      <c r="I255" s="391"/>
      <c r="J255" s="344"/>
      <c r="K255" s="314" t="e">
        <f t="shared" ref="K255:K280" si="88">G255/J255*100</f>
        <v>#DIV/0!</v>
      </c>
      <c r="L255" s="315" t="e">
        <f t="shared" si="87"/>
        <v>#DIV/0!</v>
      </c>
      <c r="M255" s="316"/>
      <c r="N255" s="316"/>
      <c r="O255" s="5"/>
      <c r="P255" s="5"/>
      <c r="Q255" s="308"/>
      <c r="R255" s="292"/>
      <c r="S255" s="5"/>
      <c r="T255" s="5"/>
      <c r="U255" s="292"/>
      <c r="V255" s="5"/>
    </row>
    <row r="256" spans="1:22" s="116" customFormat="1" ht="12.75" customHeight="1" x14ac:dyDescent="0.2">
      <c r="A256" s="308"/>
      <c r="B256" s="394">
        <v>321</v>
      </c>
      <c r="C256" s="396" t="s">
        <v>98</v>
      </c>
      <c r="D256" s="372"/>
      <c r="E256" s="372"/>
      <c r="F256" s="372"/>
      <c r="G256" s="347"/>
      <c r="H256" s="296"/>
      <c r="I256" s="397">
        <v>3401</v>
      </c>
      <c r="J256" s="398">
        <v>3401</v>
      </c>
      <c r="K256" s="314">
        <f t="shared" si="88"/>
        <v>0</v>
      </c>
      <c r="L256" s="315">
        <f t="shared" si="87"/>
        <v>100</v>
      </c>
      <c r="M256" s="316"/>
      <c r="N256" s="316"/>
      <c r="O256" s="5"/>
      <c r="P256" s="5"/>
      <c r="Q256" s="308"/>
      <c r="R256" s="292"/>
      <c r="S256" s="5"/>
      <c r="T256" s="5"/>
      <c r="U256" s="292"/>
      <c r="V256" s="5"/>
    </row>
    <row r="257" spans="1:22" s="116" customFormat="1" ht="12.75" customHeight="1" x14ac:dyDescent="0.2">
      <c r="A257" s="308"/>
      <c r="B257" s="394">
        <v>3211</v>
      </c>
      <c r="C257" s="399" t="s">
        <v>209</v>
      </c>
      <c r="D257" s="372"/>
      <c r="E257" s="372"/>
      <c r="F257" s="372"/>
      <c r="G257" s="347"/>
      <c r="H257" s="296"/>
      <c r="I257" s="391">
        <v>3401</v>
      </c>
      <c r="J257" s="391">
        <v>3401</v>
      </c>
      <c r="K257" s="314">
        <f t="shared" si="88"/>
        <v>0</v>
      </c>
      <c r="L257" s="315">
        <f t="shared" si="87"/>
        <v>100</v>
      </c>
      <c r="M257" s="316"/>
      <c r="N257" s="316"/>
      <c r="O257" s="5"/>
      <c r="P257" s="5"/>
      <c r="Q257" s="308"/>
      <c r="R257" s="292"/>
      <c r="S257" s="5"/>
      <c r="T257" s="5"/>
      <c r="U257" s="292"/>
      <c r="V257" s="5"/>
    </row>
    <row r="258" spans="1:22" s="116" customFormat="1" ht="12.75" customHeight="1" x14ac:dyDescent="0.2">
      <c r="A258" s="308"/>
      <c r="B258" s="394"/>
      <c r="C258" s="395" t="s">
        <v>210</v>
      </c>
      <c r="D258" s="372"/>
      <c r="E258" s="372"/>
      <c r="F258" s="372"/>
      <c r="G258" s="347"/>
      <c r="H258" s="296"/>
      <c r="I258" s="391"/>
      <c r="J258" s="344"/>
      <c r="K258" s="314" t="e">
        <f t="shared" si="88"/>
        <v>#DIV/0!</v>
      </c>
      <c r="L258" s="315" t="e">
        <f t="shared" si="87"/>
        <v>#DIV/0!</v>
      </c>
      <c r="M258" s="316"/>
      <c r="N258" s="316"/>
      <c r="O258" s="5"/>
      <c r="P258" s="5"/>
      <c r="Q258" s="308"/>
      <c r="R258" s="292"/>
      <c r="S258" s="5"/>
      <c r="T258" s="5"/>
      <c r="U258" s="292"/>
      <c r="V258" s="5"/>
    </row>
    <row r="259" spans="1:22" s="116" customFormat="1" ht="12.75" customHeight="1" x14ac:dyDescent="0.2">
      <c r="A259" s="308"/>
      <c r="B259" s="394">
        <v>322</v>
      </c>
      <c r="C259" s="400" t="s">
        <v>211</v>
      </c>
      <c r="D259" s="372"/>
      <c r="E259" s="372"/>
      <c r="F259" s="372"/>
      <c r="G259" s="347"/>
      <c r="H259" s="296"/>
      <c r="I259" s="391">
        <v>3500</v>
      </c>
      <c r="J259" s="344">
        <v>2418</v>
      </c>
      <c r="K259" s="314">
        <f t="shared" si="88"/>
        <v>0</v>
      </c>
      <c r="L259" s="315">
        <f t="shared" si="87"/>
        <v>69.085714285714289</v>
      </c>
      <c r="M259" s="316"/>
      <c r="N259" s="316"/>
      <c r="O259" s="5"/>
      <c r="P259" s="5"/>
      <c r="Q259" s="308"/>
      <c r="R259" s="292"/>
      <c r="S259" s="5"/>
      <c r="T259" s="5"/>
      <c r="U259" s="292"/>
      <c r="V259" s="5"/>
    </row>
    <row r="260" spans="1:22" s="116" customFormat="1" ht="12.75" customHeight="1" x14ac:dyDescent="0.2">
      <c r="A260" s="308"/>
      <c r="B260" s="394">
        <v>3222</v>
      </c>
      <c r="C260" s="400" t="s">
        <v>212</v>
      </c>
      <c r="D260" s="372"/>
      <c r="E260" s="372"/>
      <c r="F260" s="372"/>
      <c r="G260" s="347"/>
      <c r="H260" s="296"/>
      <c r="I260" s="391">
        <v>3500</v>
      </c>
      <c r="J260" s="344">
        <v>2418</v>
      </c>
      <c r="K260" s="314">
        <f t="shared" si="88"/>
        <v>0</v>
      </c>
      <c r="L260" s="315">
        <f t="shared" si="87"/>
        <v>69.085714285714289</v>
      </c>
      <c r="M260" s="316"/>
      <c r="N260" s="316"/>
      <c r="O260" s="5"/>
      <c r="P260" s="5"/>
      <c r="Q260" s="308"/>
      <c r="R260" s="292"/>
      <c r="S260" s="5"/>
      <c r="T260" s="5"/>
      <c r="U260" s="292"/>
      <c r="V260" s="5"/>
    </row>
    <row r="261" spans="1:22" s="116" customFormat="1" ht="12.75" customHeight="1" x14ac:dyDescent="0.2">
      <c r="A261" s="308"/>
      <c r="B261" s="394"/>
      <c r="C261" s="395" t="s">
        <v>213</v>
      </c>
      <c r="D261" s="372"/>
      <c r="E261" s="372"/>
      <c r="F261" s="372"/>
      <c r="G261" s="347"/>
      <c r="H261" s="296"/>
      <c r="I261" s="401">
        <v>136000</v>
      </c>
      <c r="J261" s="386">
        <v>136000</v>
      </c>
      <c r="K261" s="314">
        <f t="shared" si="88"/>
        <v>0</v>
      </c>
      <c r="L261" s="315">
        <f t="shared" si="87"/>
        <v>100</v>
      </c>
      <c r="M261" s="316"/>
      <c r="N261" s="316"/>
      <c r="O261" s="5"/>
      <c r="P261" s="5"/>
      <c r="Q261" s="308"/>
      <c r="R261" s="292"/>
      <c r="S261" s="5"/>
      <c r="T261" s="5"/>
      <c r="U261" s="292"/>
      <c r="V261" s="5"/>
    </row>
    <row r="262" spans="1:22" s="116" customFormat="1" ht="12.75" customHeight="1" x14ac:dyDescent="0.2">
      <c r="A262" s="308"/>
      <c r="B262" s="402">
        <v>322</v>
      </c>
      <c r="C262" s="403" t="s">
        <v>98</v>
      </c>
      <c r="D262" s="372"/>
      <c r="E262" s="372"/>
      <c r="F262" s="372"/>
      <c r="G262" s="347"/>
      <c r="H262" s="296"/>
      <c r="I262" s="393">
        <v>48000</v>
      </c>
      <c r="J262" s="347">
        <v>48000</v>
      </c>
      <c r="K262" s="314">
        <f t="shared" si="88"/>
        <v>0</v>
      </c>
      <c r="L262" s="315">
        <f t="shared" si="87"/>
        <v>100</v>
      </c>
      <c r="M262" s="316"/>
      <c r="N262" s="316"/>
      <c r="O262" s="5"/>
      <c r="P262" s="5"/>
      <c r="Q262" s="308"/>
      <c r="R262" s="292"/>
      <c r="S262" s="5"/>
      <c r="T262" s="5"/>
      <c r="U262" s="292"/>
      <c r="V262" s="5"/>
    </row>
    <row r="263" spans="1:22" s="116" customFormat="1" ht="12.75" customHeight="1" x14ac:dyDescent="0.2">
      <c r="A263" s="308"/>
      <c r="B263" s="402">
        <v>3223</v>
      </c>
      <c r="C263" s="404" t="s">
        <v>214</v>
      </c>
      <c r="D263" s="372"/>
      <c r="E263" s="372"/>
      <c r="F263" s="372"/>
      <c r="G263" s="347"/>
      <c r="H263" s="296"/>
      <c r="I263" s="391">
        <v>48000</v>
      </c>
      <c r="J263" s="344">
        <v>48000</v>
      </c>
      <c r="K263" s="314">
        <f t="shared" si="88"/>
        <v>0</v>
      </c>
      <c r="L263" s="315">
        <f t="shared" si="87"/>
        <v>100</v>
      </c>
      <c r="M263" s="316"/>
      <c r="N263" s="316"/>
      <c r="O263" s="5"/>
      <c r="P263" s="5"/>
      <c r="Q263" s="308"/>
      <c r="R263" s="292"/>
      <c r="S263" s="5"/>
      <c r="T263" s="5"/>
      <c r="U263" s="292"/>
      <c r="V263" s="5"/>
    </row>
    <row r="264" spans="1:22" s="116" customFormat="1" ht="12.75" customHeight="1" x14ac:dyDescent="0.2">
      <c r="A264" s="308"/>
      <c r="B264" s="405">
        <v>323</v>
      </c>
      <c r="C264" s="406" t="s">
        <v>106</v>
      </c>
      <c r="D264" s="372"/>
      <c r="E264" s="372"/>
      <c r="F264" s="372"/>
      <c r="G264" s="347"/>
      <c r="H264" s="296"/>
      <c r="I264" s="393">
        <v>88000</v>
      </c>
      <c r="J264" s="347">
        <v>88000</v>
      </c>
      <c r="K264" s="314">
        <f t="shared" si="88"/>
        <v>0</v>
      </c>
      <c r="L264" s="315">
        <f t="shared" si="87"/>
        <v>100</v>
      </c>
      <c r="M264" s="316"/>
      <c r="N264" s="316"/>
      <c r="O264" s="5"/>
      <c r="P264" s="5"/>
      <c r="Q264" s="308"/>
      <c r="R264" s="292"/>
      <c r="S264" s="5"/>
      <c r="T264" s="5"/>
      <c r="U264" s="292"/>
      <c r="V264" s="5"/>
    </row>
    <row r="265" spans="1:22" s="116" customFormat="1" ht="12.75" customHeight="1" x14ac:dyDescent="0.2">
      <c r="A265" s="308"/>
      <c r="B265" s="402">
        <v>3231</v>
      </c>
      <c r="C265" s="404" t="s">
        <v>215</v>
      </c>
      <c r="D265" s="372"/>
      <c r="E265" s="372"/>
      <c r="F265" s="372"/>
      <c r="G265" s="347"/>
      <c r="H265" s="296"/>
      <c r="I265" s="391">
        <v>75000</v>
      </c>
      <c r="J265" s="344">
        <v>75000</v>
      </c>
      <c r="K265" s="314">
        <f t="shared" si="88"/>
        <v>0</v>
      </c>
      <c r="L265" s="315">
        <f t="shared" si="87"/>
        <v>100</v>
      </c>
      <c r="M265" s="316"/>
      <c r="N265" s="316"/>
      <c r="O265" s="5"/>
      <c r="P265" s="5"/>
      <c r="Q265" s="308"/>
      <c r="R265" s="292"/>
      <c r="S265" s="5"/>
      <c r="T265" s="5"/>
      <c r="U265" s="292"/>
      <c r="V265" s="5"/>
    </row>
    <row r="266" spans="1:22" s="116" customFormat="1" ht="12.75" customHeight="1" x14ac:dyDescent="0.2">
      <c r="A266" s="308"/>
      <c r="B266" s="402">
        <v>3238</v>
      </c>
      <c r="C266" s="404" t="s">
        <v>216</v>
      </c>
      <c r="D266" s="372"/>
      <c r="E266" s="372"/>
      <c r="F266" s="372"/>
      <c r="G266" s="347"/>
      <c r="H266" s="296"/>
      <c r="I266" s="391">
        <v>13000</v>
      </c>
      <c r="J266" s="344">
        <v>13000</v>
      </c>
      <c r="K266" s="314">
        <f t="shared" si="88"/>
        <v>0</v>
      </c>
      <c r="L266" s="315">
        <f t="shared" si="87"/>
        <v>100</v>
      </c>
      <c r="M266" s="316"/>
      <c r="N266" s="316"/>
      <c r="O266" s="5"/>
      <c r="P266" s="5"/>
      <c r="Q266" s="308"/>
      <c r="R266" s="292"/>
      <c r="S266" s="5"/>
      <c r="T266" s="5"/>
      <c r="U266" s="292"/>
      <c r="V266" s="5"/>
    </row>
    <row r="267" spans="1:22" s="116" customFormat="1" ht="25.5" customHeight="1" x14ac:dyDescent="0.2">
      <c r="A267" s="308"/>
      <c r="B267" s="394"/>
      <c r="C267" s="407" t="s">
        <v>217</v>
      </c>
      <c r="D267" s="372"/>
      <c r="E267" s="372"/>
      <c r="F267" s="372"/>
      <c r="G267" s="347"/>
      <c r="H267" s="296"/>
      <c r="I267" s="391"/>
      <c r="J267" s="344"/>
      <c r="K267" s="314" t="e">
        <f t="shared" si="88"/>
        <v>#DIV/0!</v>
      </c>
      <c r="L267" s="315" t="e">
        <f t="shared" si="87"/>
        <v>#DIV/0!</v>
      </c>
      <c r="M267" s="316"/>
      <c r="N267" s="316"/>
      <c r="O267" s="5"/>
      <c r="P267" s="5"/>
      <c r="Q267" s="308"/>
      <c r="R267" s="292"/>
      <c r="S267" s="5"/>
      <c r="T267" s="5"/>
      <c r="U267" s="292"/>
      <c r="V267" s="5"/>
    </row>
    <row r="268" spans="1:22" s="116" customFormat="1" ht="12" customHeight="1" x14ac:dyDescent="0.2">
      <c r="A268" s="308"/>
      <c r="B268" s="408">
        <v>3</v>
      </c>
      <c r="C268" s="409" t="s">
        <v>77</v>
      </c>
      <c r="D268" s="372"/>
      <c r="E268" s="372"/>
      <c r="F268" s="372"/>
      <c r="G268" s="410">
        <f>G269+G276</f>
        <v>75006</v>
      </c>
      <c r="H268" s="296"/>
      <c r="I268" s="411">
        <f>I269+I276</f>
        <v>127821.8</v>
      </c>
      <c r="J268" s="411">
        <f>J269+J276</f>
        <v>127821.8</v>
      </c>
      <c r="K268" s="314">
        <f t="shared" si="88"/>
        <v>58.68013124521795</v>
      </c>
      <c r="L268" s="315">
        <f t="shared" si="87"/>
        <v>100</v>
      </c>
      <c r="M268" s="316"/>
      <c r="N268" s="316"/>
      <c r="O268" s="5"/>
      <c r="P268" s="5"/>
      <c r="Q268" s="308"/>
      <c r="R268" s="292"/>
      <c r="S268" s="5"/>
      <c r="T268" s="5"/>
      <c r="U268" s="292"/>
      <c r="V268" s="5"/>
    </row>
    <row r="269" spans="1:22" s="116" customFormat="1" ht="12.75" hidden="1" customHeight="1" x14ac:dyDescent="0.2">
      <c r="A269" s="308"/>
      <c r="B269" s="412">
        <v>31</v>
      </c>
      <c r="C269" s="413" t="s">
        <v>218</v>
      </c>
      <c r="D269" s="372"/>
      <c r="E269" s="372"/>
      <c r="F269" s="372"/>
      <c r="G269" s="393">
        <f>G270+G274+G272</f>
        <v>69506</v>
      </c>
      <c r="H269" s="296"/>
      <c r="I269" s="393">
        <f>I270+I274+I272</f>
        <v>122221.8</v>
      </c>
      <c r="J269" s="393">
        <f>J270+J274+J272</f>
        <v>122221.8</v>
      </c>
      <c r="K269" s="314">
        <f t="shared" si="88"/>
        <v>56.868741910199326</v>
      </c>
      <c r="L269" s="315">
        <f t="shared" si="87"/>
        <v>100</v>
      </c>
      <c r="M269" s="316"/>
      <c r="N269" s="316"/>
      <c r="O269" s="5"/>
      <c r="P269" s="5"/>
      <c r="Q269" s="308"/>
      <c r="R269" s="292"/>
      <c r="S269" s="5"/>
      <c r="T269" s="5"/>
      <c r="U269" s="292"/>
      <c r="V269" s="5"/>
    </row>
    <row r="270" spans="1:22" s="116" customFormat="1" ht="12.75" hidden="1" customHeight="1" x14ac:dyDescent="0.2">
      <c r="A270" s="308"/>
      <c r="B270" s="137">
        <v>311</v>
      </c>
      <c r="C270" s="140" t="s">
        <v>219</v>
      </c>
      <c r="D270" s="372"/>
      <c r="E270" s="372"/>
      <c r="F270" s="372"/>
      <c r="G270" s="393">
        <f>G271</f>
        <v>51679</v>
      </c>
      <c r="H270" s="296"/>
      <c r="I270" s="393">
        <f>I271</f>
        <v>96690</v>
      </c>
      <c r="J270" s="393">
        <f>J271</f>
        <v>96690</v>
      </c>
      <c r="K270" s="314">
        <f t="shared" si="88"/>
        <v>53.448133209225354</v>
      </c>
      <c r="L270" s="315">
        <f t="shared" si="87"/>
        <v>100</v>
      </c>
      <c r="M270" s="316"/>
      <c r="N270" s="316"/>
      <c r="O270" s="5"/>
      <c r="P270" s="5"/>
      <c r="Q270" s="308"/>
      <c r="R270" s="292"/>
      <c r="S270" s="5"/>
      <c r="T270" s="5"/>
      <c r="U270" s="292"/>
      <c r="V270" s="5"/>
    </row>
    <row r="271" spans="1:22" s="116" customFormat="1" ht="12.75" hidden="1" customHeight="1" x14ac:dyDescent="0.2">
      <c r="A271" s="308"/>
      <c r="B271" s="98">
        <v>3111</v>
      </c>
      <c r="C271" s="414" t="s">
        <v>220</v>
      </c>
      <c r="D271" s="372"/>
      <c r="E271" s="372"/>
      <c r="F271" s="372"/>
      <c r="G271" s="391">
        <v>51679</v>
      </c>
      <c r="H271" s="296"/>
      <c r="I271" s="391">
        <v>96690</v>
      </c>
      <c r="J271" s="391">
        <v>96690</v>
      </c>
      <c r="K271" s="314">
        <f t="shared" si="88"/>
        <v>53.448133209225354</v>
      </c>
      <c r="L271" s="315">
        <f t="shared" si="87"/>
        <v>100</v>
      </c>
      <c r="M271" s="316"/>
      <c r="N271" s="316"/>
      <c r="O271" s="5"/>
      <c r="P271" s="5"/>
      <c r="Q271" s="308"/>
      <c r="R271" s="292"/>
      <c r="S271" s="5"/>
      <c r="T271" s="5"/>
      <c r="U271" s="292"/>
      <c r="V271" s="5"/>
    </row>
    <row r="272" spans="1:22" s="116" customFormat="1" ht="12.75" hidden="1" customHeight="1" x14ac:dyDescent="0.2">
      <c r="A272" s="308"/>
      <c r="B272" s="137">
        <v>312</v>
      </c>
      <c r="C272" s="415" t="s">
        <v>84</v>
      </c>
      <c r="D272" s="372"/>
      <c r="E272" s="372"/>
      <c r="F272" s="372"/>
      <c r="G272" s="393">
        <f>G273</f>
        <v>9300</v>
      </c>
      <c r="H272" s="296"/>
      <c r="I272" s="393">
        <f>I273</f>
        <v>9513.7999999999993</v>
      </c>
      <c r="J272" s="393">
        <f>J273</f>
        <v>9513.7999999999993</v>
      </c>
      <c r="K272" s="314">
        <f t="shared" si="88"/>
        <v>97.752738127772304</v>
      </c>
      <c r="L272" s="315">
        <f t="shared" si="87"/>
        <v>100</v>
      </c>
      <c r="M272" s="316"/>
      <c r="N272" s="316"/>
      <c r="O272" s="5"/>
      <c r="P272" s="5"/>
      <c r="Q272" s="308"/>
      <c r="R272" s="292"/>
      <c r="S272" s="5"/>
      <c r="T272" s="5"/>
      <c r="U272" s="292"/>
      <c r="V272" s="5"/>
    </row>
    <row r="273" spans="1:22" s="116" customFormat="1" ht="12.75" hidden="1" customHeight="1" x14ac:dyDescent="0.2">
      <c r="A273" s="308"/>
      <c r="B273" s="98">
        <v>3121</v>
      </c>
      <c r="C273" s="414" t="s">
        <v>84</v>
      </c>
      <c r="D273" s="372"/>
      <c r="E273" s="372"/>
      <c r="F273" s="372"/>
      <c r="G273" s="391">
        <v>9300</v>
      </c>
      <c r="H273" s="296"/>
      <c r="I273" s="391">
        <v>9513.7999999999993</v>
      </c>
      <c r="J273" s="391">
        <v>9513.7999999999993</v>
      </c>
      <c r="K273" s="314">
        <f t="shared" si="88"/>
        <v>97.752738127772304</v>
      </c>
      <c r="L273" s="315">
        <f t="shared" si="87"/>
        <v>100</v>
      </c>
      <c r="M273" s="316"/>
      <c r="N273" s="316"/>
      <c r="O273" s="5"/>
      <c r="P273" s="5"/>
      <c r="Q273" s="308"/>
      <c r="R273" s="292"/>
      <c r="S273" s="5"/>
      <c r="T273" s="5"/>
      <c r="U273" s="292"/>
      <c r="V273" s="5"/>
    </row>
    <row r="274" spans="1:22" s="116" customFormat="1" ht="12.75" hidden="1" customHeight="1" x14ac:dyDescent="0.2">
      <c r="A274" s="308"/>
      <c r="B274" s="137">
        <v>313</v>
      </c>
      <c r="C274" s="140" t="s">
        <v>87</v>
      </c>
      <c r="D274" s="372"/>
      <c r="E274" s="372"/>
      <c r="F274" s="372"/>
      <c r="G274" s="393">
        <f>G275</f>
        <v>8527</v>
      </c>
      <c r="H274" s="296"/>
      <c r="I274" s="393">
        <f>I275</f>
        <v>16018</v>
      </c>
      <c r="J274" s="393">
        <f>J275</f>
        <v>16018</v>
      </c>
      <c r="K274" s="314">
        <f t="shared" si="88"/>
        <v>53.23386190535647</v>
      </c>
      <c r="L274" s="315">
        <f t="shared" si="87"/>
        <v>100</v>
      </c>
      <c r="M274" s="316"/>
      <c r="N274" s="316"/>
      <c r="O274" s="5"/>
      <c r="P274" s="5"/>
      <c r="Q274" s="308"/>
      <c r="R274" s="292"/>
      <c r="S274" s="5"/>
      <c r="T274" s="5"/>
      <c r="U274" s="292"/>
      <c r="V274" s="5"/>
    </row>
    <row r="275" spans="1:22" s="116" customFormat="1" ht="12.75" hidden="1" customHeight="1" x14ac:dyDescent="0.2">
      <c r="A275" s="308"/>
      <c r="B275" s="98">
        <v>3132</v>
      </c>
      <c r="C275" s="416" t="s">
        <v>221</v>
      </c>
      <c r="D275" s="372"/>
      <c r="E275" s="372"/>
      <c r="F275" s="372"/>
      <c r="G275" s="391">
        <v>8527</v>
      </c>
      <c r="H275" s="296"/>
      <c r="I275" s="391">
        <v>16018</v>
      </c>
      <c r="J275" s="391">
        <v>16018</v>
      </c>
      <c r="K275" s="314">
        <f t="shared" si="88"/>
        <v>53.23386190535647</v>
      </c>
      <c r="L275" s="315">
        <f t="shared" si="87"/>
        <v>100</v>
      </c>
      <c r="M275" s="316"/>
      <c r="N275" s="316"/>
      <c r="O275" s="5"/>
      <c r="P275" s="5"/>
      <c r="Q275" s="308"/>
      <c r="R275" s="292"/>
      <c r="S275" s="5"/>
      <c r="T275" s="5"/>
      <c r="U275" s="292"/>
      <c r="V275" s="5"/>
    </row>
    <row r="276" spans="1:22" s="116" customFormat="1" ht="12.75" hidden="1" customHeight="1" x14ac:dyDescent="0.2">
      <c r="A276" s="308"/>
      <c r="B276" s="98">
        <v>32</v>
      </c>
      <c r="C276" s="396" t="s">
        <v>91</v>
      </c>
      <c r="D276" s="372"/>
      <c r="E276" s="372"/>
      <c r="F276" s="372"/>
      <c r="G276" s="391">
        <f>G277+G279</f>
        <v>5500</v>
      </c>
      <c r="H276" s="296"/>
      <c r="I276" s="391">
        <f>I277+I279</f>
        <v>5600</v>
      </c>
      <c r="J276" s="391">
        <f>J277+J279</f>
        <v>5600</v>
      </c>
      <c r="K276" s="314">
        <f t="shared" si="88"/>
        <v>98.214285714285708</v>
      </c>
      <c r="L276" s="315">
        <f t="shared" si="87"/>
        <v>100</v>
      </c>
      <c r="M276" s="316"/>
      <c r="N276" s="316"/>
      <c r="O276" s="5"/>
      <c r="P276" s="5"/>
      <c r="Q276" s="308"/>
      <c r="R276" s="292"/>
      <c r="S276" s="5"/>
      <c r="T276" s="5"/>
      <c r="U276" s="292"/>
      <c r="V276" s="5"/>
    </row>
    <row r="277" spans="1:22" s="116" customFormat="1" ht="12.75" hidden="1" customHeight="1" x14ac:dyDescent="0.2">
      <c r="A277" s="308"/>
      <c r="B277" s="405">
        <v>321</v>
      </c>
      <c r="C277" s="396" t="s">
        <v>92</v>
      </c>
      <c r="D277" s="372"/>
      <c r="E277" s="372"/>
      <c r="F277" s="372"/>
      <c r="G277" s="393">
        <f>G278</f>
        <v>5000</v>
      </c>
      <c r="H277" s="296"/>
      <c r="I277" s="393">
        <f>I278</f>
        <v>5100</v>
      </c>
      <c r="J277" s="393">
        <f>J278</f>
        <v>5100</v>
      </c>
      <c r="K277" s="314">
        <f t="shared" si="88"/>
        <v>98.039215686274503</v>
      </c>
      <c r="L277" s="315">
        <f t="shared" si="87"/>
        <v>100</v>
      </c>
      <c r="M277" s="316"/>
      <c r="N277" s="316"/>
      <c r="O277" s="5"/>
      <c r="P277" s="5"/>
      <c r="Q277" s="308"/>
      <c r="R277" s="292"/>
      <c r="S277" s="5"/>
      <c r="T277" s="5"/>
      <c r="U277" s="292"/>
      <c r="V277" s="5"/>
    </row>
    <row r="278" spans="1:22" s="116" customFormat="1" ht="12.75" hidden="1" customHeight="1" x14ac:dyDescent="0.2">
      <c r="A278" s="308"/>
      <c r="B278" s="402">
        <v>3212</v>
      </c>
      <c r="C278" s="417" t="s">
        <v>222</v>
      </c>
      <c r="D278" s="372"/>
      <c r="E278" s="372"/>
      <c r="F278" s="372"/>
      <c r="G278" s="391">
        <v>5000</v>
      </c>
      <c r="H278" s="296"/>
      <c r="I278" s="391">
        <v>5100</v>
      </c>
      <c r="J278" s="391">
        <v>5100</v>
      </c>
      <c r="K278" s="314">
        <f t="shared" si="88"/>
        <v>98.039215686274503</v>
      </c>
      <c r="L278" s="315">
        <f t="shared" si="87"/>
        <v>100</v>
      </c>
      <c r="M278" s="316"/>
      <c r="N278" s="316"/>
      <c r="O278" s="5"/>
      <c r="P278" s="5"/>
      <c r="Q278" s="308"/>
      <c r="R278" s="292"/>
      <c r="S278" s="5"/>
      <c r="T278" s="5"/>
      <c r="U278" s="292"/>
      <c r="V278" s="5"/>
    </row>
    <row r="279" spans="1:22" s="116" customFormat="1" ht="12.75" hidden="1" customHeight="1" x14ac:dyDescent="0.2">
      <c r="A279" s="308"/>
      <c r="B279" s="402">
        <v>323</v>
      </c>
      <c r="C279" s="396" t="s">
        <v>106</v>
      </c>
      <c r="D279" s="372"/>
      <c r="E279" s="372"/>
      <c r="F279" s="372"/>
      <c r="G279" s="391">
        <f>G280</f>
        <v>500</v>
      </c>
      <c r="H279" s="296"/>
      <c r="I279" s="393">
        <f>I280</f>
        <v>500</v>
      </c>
      <c r="J279" s="393">
        <f>J280</f>
        <v>500</v>
      </c>
      <c r="K279" s="314">
        <f t="shared" si="88"/>
        <v>100</v>
      </c>
      <c r="L279" s="315">
        <f t="shared" si="87"/>
        <v>100</v>
      </c>
      <c r="M279" s="316"/>
      <c r="N279" s="316"/>
      <c r="O279" s="5"/>
      <c r="P279" s="5"/>
      <c r="Q279" s="308"/>
      <c r="R279" s="292"/>
      <c r="S279" s="5"/>
      <c r="T279" s="5"/>
      <c r="U279" s="292"/>
      <c r="V279" s="5"/>
    </row>
    <row r="280" spans="1:22" s="116" customFormat="1" ht="12.75" hidden="1" customHeight="1" x14ac:dyDescent="0.2">
      <c r="A280" s="308"/>
      <c r="B280" s="402">
        <v>3236</v>
      </c>
      <c r="C280" s="396" t="s">
        <v>223</v>
      </c>
      <c r="D280" s="372"/>
      <c r="E280" s="372"/>
      <c r="F280" s="372"/>
      <c r="G280" s="391">
        <v>500</v>
      </c>
      <c r="H280" s="296"/>
      <c r="I280" s="391">
        <v>500</v>
      </c>
      <c r="J280" s="391">
        <v>500</v>
      </c>
      <c r="K280" s="314">
        <f t="shared" si="88"/>
        <v>100</v>
      </c>
      <c r="L280" s="315">
        <f t="shared" si="87"/>
        <v>100</v>
      </c>
      <c r="M280" s="316"/>
      <c r="N280" s="316"/>
      <c r="O280" s="5"/>
      <c r="P280" s="5"/>
      <c r="Q280" s="308"/>
      <c r="R280" s="292"/>
      <c r="S280" s="5"/>
      <c r="T280" s="5"/>
      <c r="U280" s="292"/>
      <c r="V280" s="5"/>
    </row>
    <row r="281" spans="1:22" s="116" customFormat="1" ht="22.5" customHeight="1" x14ac:dyDescent="0.2">
      <c r="A281" s="308"/>
      <c r="B281" s="418"/>
      <c r="C281" s="395" t="s">
        <v>224</v>
      </c>
      <c r="D281" s="372"/>
      <c r="E281" s="372"/>
      <c r="F281" s="372"/>
      <c r="G281" s="419"/>
      <c r="H281" s="291"/>
      <c r="I281" s="419"/>
      <c r="J281" s="419"/>
      <c r="K281" s="314"/>
      <c r="L281" s="315"/>
      <c r="M281" s="316"/>
      <c r="N281" s="316"/>
      <c r="O281" s="5"/>
      <c r="P281" s="5"/>
      <c r="Q281" s="308"/>
      <c r="R281" s="292"/>
      <c r="S281" s="5"/>
      <c r="T281" s="5"/>
      <c r="U281" s="292"/>
      <c r="V281" s="5"/>
    </row>
    <row r="282" spans="1:22" s="116" customFormat="1" ht="20.25" customHeight="1" x14ac:dyDescent="0.2">
      <c r="A282" s="308"/>
      <c r="B282" s="418">
        <v>32</v>
      </c>
      <c r="C282" s="420" t="s">
        <v>91</v>
      </c>
      <c r="D282" s="372"/>
      <c r="E282" s="372"/>
      <c r="F282" s="372"/>
      <c r="G282" s="419"/>
      <c r="H282" s="291"/>
      <c r="I282" s="419"/>
      <c r="J282" s="421">
        <f>J283+J284+J285+J286</f>
        <v>28694.28</v>
      </c>
      <c r="K282" s="314"/>
      <c r="L282" s="315"/>
      <c r="M282" s="316"/>
      <c r="N282" s="316"/>
      <c r="O282" s="5"/>
      <c r="P282" s="5"/>
      <c r="Q282" s="308"/>
      <c r="R282" s="292"/>
      <c r="S282" s="5"/>
      <c r="T282" s="5"/>
      <c r="U282" s="292"/>
      <c r="V282" s="5"/>
    </row>
    <row r="283" spans="1:22" s="116" customFormat="1" ht="12.75" hidden="1" customHeight="1" x14ac:dyDescent="0.2">
      <c r="A283" s="308"/>
      <c r="B283" s="422">
        <v>3221</v>
      </c>
      <c r="C283" s="100" t="s">
        <v>99</v>
      </c>
      <c r="D283" s="372"/>
      <c r="E283" s="372"/>
      <c r="F283" s="372"/>
      <c r="G283" s="391">
        <v>0</v>
      </c>
      <c r="H283" s="296"/>
      <c r="I283" s="391">
        <v>0</v>
      </c>
      <c r="J283" s="88">
        <v>3264.72</v>
      </c>
      <c r="K283" s="314">
        <f t="shared" ref="K283:K284" si="89">G283/J283*100</f>
        <v>0</v>
      </c>
      <c r="L283" s="315" t="e">
        <f t="shared" ref="L283:L286" si="90">J283/I283*100</f>
        <v>#DIV/0!</v>
      </c>
      <c r="M283" s="316"/>
      <c r="N283" s="316"/>
      <c r="O283" s="5"/>
      <c r="P283" s="5"/>
      <c r="Q283" s="308"/>
      <c r="R283" s="292"/>
      <c r="S283" s="5"/>
      <c r="T283" s="5"/>
      <c r="U283" s="292"/>
      <c r="V283" s="5"/>
    </row>
    <row r="284" spans="1:22" s="116" customFormat="1" ht="12.75" hidden="1" customHeight="1" x14ac:dyDescent="0.2">
      <c r="A284" s="308"/>
      <c r="B284" s="112">
        <v>3224</v>
      </c>
      <c r="C284" s="100" t="s">
        <v>103</v>
      </c>
      <c r="D284" s="372"/>
      <c r="E284" s="372"/>
      <c r="F284" s="372"/>
      <c r="G284" s="391">
        <v>0</v>
      </c>
      <c r="H284" s="296"/>
      <c r="I284" s="391">
        <v>362.5</v>
      </c>
      <c r="J284" s="88">
        <v>362.5</v>
      </c>
      <c r="K284" s="314">
        <f t="shared" si="89"/>
        <v>0</v>
      </c>
      <c r="L284" s="315">
        <f t="shared" si="90"/>
        <v>100</v>
      </c>
      <c r="M284" s="316"/>
      <c r="N284" s="316"/>
      <c r="O284" s="5"/>
      <c r="P284" s="5"/>
      <c r="Q284" s="308"/>
      <c r="R284" s="292"/>
      <c r="S284" s="5"/>
      <c r="T284" s="5"/>
      <c r="U284" s="292"/>
      <c r="V284" s="5"/>
    </row>
    <row r="285" spans="1:22" s="116" customFormat="1" ht="12.75" hidden="1" customHeight="1" x14ac:dyDescent="0.2">
      <c r="A285" s="308"/>
      <c r="B285" s="112">
        <v>3225</v>
      </c>
      <c r="C285" s="100" t="s">
        <v>104</v>
      </c>
      <c r="D285" s="372"/>
      <c r="E285" s="372"/>
      <c r="F285" s="372"/>
      <c r="G285" s="419"/>
      <c r="H285" s="291"/>
      <c r="I285" s="419">
        <v>23495.26</v>
      </c>
      <c r="J285" s="88">
        <v>23495.26</v>
      </c>
      <c r="K285" s="314"/>
      <c r="L285" s="315">
        <f t="shared" si="90"/>
        <v>100</v>
      </c>
      <c r="M285" s="316"/>
      <c r="N285" s="316"/>
      <c r="O285" s="5"/>
      <c r="P285" s="5"/>
      <c r="Q285" s="308"/>
      <c r="R285" s="292"/>
      <c r="S285" s="5"/>
      <c r="T285" s="5"/>
      <c r="U285" s="292"/>
      <c r="V285" s="5"/>
    </row>
    <row r="286" spans="1:22" s="116" customFormat="1" ht="12.75" hidden="1" customHeight="1" x14ac:dyDescent="0.2">
      <c r="A286" s="308"/>
      <c r="B286" s="112">
        <v>3293</v>
      </c>
      <c r="C286" s="100" t="s">
        <v>121</v>
      </c>
      <c r="D286" s="372"/>
      <c r="E286" s="372"/>
      <c r="F286" s="372"/>
      <c r="G286" s="419"/>
      <c r="H286" s="291"/>
      <c r="I286" s="419">
        <v>0</v>
      </c>
      <c r="J286" s="88">
        <v>1571.8</v>
      </c>
      <c r="K286" s="314"/>
      <c r="L286" s="315" t="e">
        <f t="shared" si="90"/>
        <v>#DIV/0!</v>
      </c>
      <c r="M286" s="316"/>
      <c r="N286" s="316"/>
      <c r="O286" s="5"/>
      <c r="P286" s="5"/>
      <c r="Q286" s="308"/>
      <c r="R286" s="292"/>
      <c r="S286" s="5"/>
      <c r="T286" s="5"/>
      <c r="U286" s="292"/>
      <c r="V286" s="5"/>
    </row>
    <row r="287" spans="1:22" s="116" customFormat="1" x14ac:dyDescent="0.2">
      <c r="A287" s="308"/>
      <c r="B287" s="376"/>
      <c r="C287" s="377"/>
      <c r="D287" s="378"/>
      <c r="E287" s="378"/>
      <c r="F287" s="378"/>
      <c r="G287" s="380"/>
      <c r="H287" s="379"/>
      <c r="I287" s="379"/>
      <c r="J287" s="380"/>
      <c r="K287" s="318"/>
      <c r="L287" s="382"/>
      <c r="M287" s="316"/>
      <c r="N287" s="316"/>
      <c r="O287" s="5"/>
      <c r="P287" s="5"/>
      <c r="Q287" s="308"/>
      <c r="R287" s="292"/>
      <c r="S287" s="5"/>
      <c r="T287" s="5"/>
      <c r="U287" s="292"/>
      <c r="V287" s="5"/>
    </row>
    <row r="288" spans="1:22" x14ac:dyDescent="0.2">
      <c r="B288" s="542" t="s">
        <v>225</v>
      </c>
      <c r="C288" s="543"/>
      <c r="D288" s="543"/>
      <c r="E288" s="543"/>
      <c r="F288" s="543"/>
      <c r="G288" s="543"/>
      <c r="H288" s="543"/>
      <c r="I288" s="543"/>
      <c r="J288" s="543"/>
      <c r="K288" s="543"/>
      <c r="L288" s="544"/>
      <c r="M288" s="316"/>
      <c r="N288" s="316"/>
    </row>
    <row r="289" spans="2:14" x14ac:dyDescent="0.2">
      <c r="B289" s="30"/>
      <c r="C289" s="31">
        <v>1</v>
      </c>
      <c r="D289" s="15"/>
      <c r="E289" s="15"/>
      <c r="F289" s="16"/>
      <c r="G289" s="32">
        <v>2</v>
      </c>
      <c r="H289" s="33">
        <v>3</v>
      </c>
      <c r="I289" s="33">
        <v>4</v>
      </c>
      <c r="J289" s="32">
        <v>5</v>
      </c>
      <c r="K289" s="34">
        <v>6</v>
      </c>
      <c r="L289" s="34">
        <v>7</v>
      </c>
      <c r="M289" s="316"/>
      <c r="N289" s="316"/>
    </row>
    <row r="290" spans="2:14" x14ac:dyDescent="0.2">
      <c r="B290" s="26"/>
      <c r="C290" s="423"/>
      <c r="D290" s="15"/>
      <c r="E290" s="15"/>
      <c r="F290" s="16"/>
      <c r="G290" s="309"/>
      <c r="H290" s="42"/>
      <c r="I290" s="42"/>
      <c r="J290" s="309"/>
      <c r="K290" s="424"/>
      <c r="L290" s="424"/>
      <c r="M290" s="316"/>
      <c r="N290" s="316"/>
    </row>
    <row r="291" spans="2:14" x14ac:dyDescent="0.2">
      <c r="B291" s="541" t="s">
        <v>12</v>
      </c>
      <c r="C291" s="39" t="s">
        <v>13</v>
      </c>
      <c r="G291" s="309" t="s">
        <v>14</v>
      </c>
      <c r="H291" s="42" t="s">
        <v>190</v>
      </c>
      <c r="I291" s="42" t="s">
        <v>16</v>
      </c>
      <c r="J291" s="309" t="s">
        <v>14</v>
      </c>
      <c r="K291" s="515" t="s">
        <v>17</v>
      </c>
      <c r="L291" s="515" t="s">
        <v>18</v>
      </c>
      <c r="M291" s="316"/>
      <c r="N291" s="316"/>
    </row>
    <row r="292" spans="2:14" ht="22.5" x14ac:dyDescent="0.2">
      <c r="B292" s="524"/>
      <c r="C292" s="44" t="s">
        <v>27</v>
      </c>
      <c r="D292" s="45" t="s">
        <v>28</v>
      </c>
      <c r="E292" s="46" t="s">
        <v>29</v>
      </c>
      <c r="F292" s="47" t="s">
        <v>30</v>
      </c>
      <c r="G292" s="425">
        <v>44531</v>
      </c>
      <c r="H292" s="51" t="s">
        <v>192</v>
      </c>
      <c r="I292" s="51" t="s">
        <v>226</v>
      </c>
      <c r="J292" s="311" t="s">
        <v>227</v>
      </c>
      <c r="K292" s="516"/>
      <c r="L292" s="516"/>
      <c r="M292" s="316"/>
      <c r="N292" s="316"/>
    </row>
    <row r="293" spans="2:14" ht="11.25" customHeight="1" x14ac:dyDescent="0.2">
      <c r="B293" s="53">
        <v>6</v>
      </c>
      <c r="C293" s="54" t="s">
        <v>37</v>
      </c>
      <c r="D293" s="55"/>
      <c r="E293" s="55"/>
      <c r="F293" s="56"/>
      <c r="G293" s="312">
        <f>G294+G298+G302</f>
        <v>52919</v>
      </c>
      <c r="H293" s="313">
        <f>H298+H294</f>
        <v>46000</v>
      </c>
      <c r="I293" s="313">
        <f>I298+I294</f>
        <v>83588</v>
      </c>
      <c r="J293" s="312">
        <f>J298+J294+J302</f>
        <v>99646</v>
      </c>
      <c r="K293" s="59">
        <f>J293/G293*100</f>
        <v>188.29909862242295</v>
      </c>
      <c r="L293" s="59">
        <f t="shared" ref="L293:L325" si="91">J293/I293*100</f>
        <v>119.21089151552854</v>
      </c>
      <c r="M293" s="316"/>
      <c r="N293" s="316"/>
    </row>
    <row r="294" spans="2:14" hidden="1" x14ac:dyDescent="0.2">
      <c r="B294" s="53">
        <v>64</v>
      </c>
      <c r="C294" s="54" t="s">
        <v>55</v>
      </c>
      <c r="D294" s="55"/>
      <c r="E294" s="55"/>
      <c r="F294" s="56"/>
      <c r="G294" s="312">
        <f>G295</f>
        <v>1567</v>
      </c>
      <c r="H294" s="313">
        <f>H295</f>
        <v>1000</v>
      </c>
      <c r="I294" s="313">
        <f>I295</f>
        <v>3422</v>
      </c>
      <c r="J294" s="320">
        <f>J295</f>
        <v>3420</v>
      </c>
      <c r="K294" s="59" t="s">
        <v>5</v>
      </c>
      <c r="L294" s="59">
        <f t="shared" si="91"/>
        <v>99.941554646405606</v>
      </c>
      <c r="M294" s="316"/>
      <c r="N294" s="316"/>
    </row>
    <row r="295" spans="2:14" hidden="1" x14ac:dyDescent="0.2">
      <c r="B295" s="53">
        <v>641</v>
      </c>
      <c r="C295" s="54" t="s">
        <v>56</v>
      </c>
      <c r="D295" s="55"/>
      <c r="E295" s="55"/>
      <c r="F295" s="56"/>
      <c r="G295" s="312">
        <f>SUM(G296:G297)</f>
        <v>1567</v>
      </c>
      <c r="H295" s="313">
        <f>SUM(H296:H297)</f>
        <v>1000</v>
      </c>
      <c r="I295" s="313">
        <f>SUM(I296:I297)</f>
        <v>3422</v>
      </c>
      <c r="J295" s="312">
        <f>SUM(J296:J297)</f>
        <v>3420</v>
      </c>
      <c r="K295" s="59" t="s">
        <v>5</v>
      </c>
      <c r="L295" s="59">
        <f t="shared" si="91"/>
        <v>99.941554646405606</v>
      </c>
      <c r="M295" s="316"/>
      <c r="N295" s="316"/>
    </row>
    <row r="296" spans="2:14" hidden="1" x14ac:dyDescent="0.2">
      <c r="B296" s="227">
        <v>6414</v>
      </c>
      <c r="C296" s="227" t="s">
        <v>59</v>
      </c>
      <c r="D296" s="113"/>
      <c r="E296" s="113"/>
      <c r="F296" s="114"/>
      <c r="G296" s="82"/>
      <c r="H296" s="317">
        <v>0</v>
      </c>
      <c r="I296" s="317">
        <v>0</v>
      </c>
      <c r="J296" s="82">
        <v>0</v>
      </c>
      <c r="K296" s="318" t="s">
        <v>5</v>
      </c>
      <c r="L296" s="76">
        <v>0</v>
      </c>
      <c r="M296" s="316"/>
      <c r="N296" s="316"/>
    </row>
    <row r="297" spans="2:14" hidden="1" x14ac:dyDescent="0.2">
      <c r="B297" s="227">
        <v>6416</v>
      </c>
      <c r="C297" s="227" t="s">
        <v>58</v>
      </c>
      <c r="D297" s="113"/>
      <c r="E297" s="113"/>
      <c r="F297" s="114"/>
      <c r="G297" s="82">
        <v>1567</v>
      </c>
      <c r="H297" s="317">
        <v>1000</v>
      </c>
      <c r="I297" s="317">
        <v>3422</v>
      </c>
      <c r="J297" s="82">
        <v>3420</v>
      </c>
      <c r="K297" s="318" t="s">
        <v>5</v>
      </c>
      <c r="L297" s="76">
        <f t="shared" si="91"/>
        <v>99.941554646405606</v>
      </c>
      <c r="M297" s="316"/>
      <c r="N297" s="316"/>
    </row>
    <row r="298" spans="2:14" hidden="1" x14ac:dyDescent="0.2">
      <c r="B298" s="93">
        <v>66</v>
      </c>
      <c r="C298" s="94" t="s">
        <v>65</v>
      </c>
      <c r="D298" s="55"/>
      <c r="E298" s="55"/>
      <c r="F298" s="56"/>
      <c r="G298" s="312">
        <f>G299</f>
        <v>51282</v>
      </c>
      <c r="H298" s="313">
        <f>H299</f>
        <v>45000</v>
      </c>
      <c r="I298" s="313">
        <f>I299</f>
        <v>80166</v>
      </c>
      <c r="J298" s="312">
        <f>J299</f>
        <v>96224</v>
      </c>
      <c r="K298" s="59">
        <f>J298/G298*100</f>
        <v>187.63698763698764</v>
      </c>
      <c r="L298" s="59">
        <f t="shared" si="91"/>
        <v>120.030935808198</v>
      </c>
      <c r="M298" s="316"/>
      <c r="N298" s="316"/>
    </row>
    <row r="299" spans="2:14" hidden="1" x14ac:dyDescent="0.2">
      <c r="B299" s="93">
        <v>661</v>
      </c>
      <c r="C299" s="94" t="s">
        <v>66</v>
      </c>
      <c r="D299" s="55"/>
      <c r="E299" s="55"/>
      <c r="F299" s="56"/>
      <c r="G299" s="312">
        <f>G301+G300</f>
        <v>51282</v>
      </c>
      <c r="H299" s="313">
        <f>H301+H300</f>
        <v>45000</v>
      </c>
      <c r="I299" s="313">
        <f>I301+I300</f>
        <v>80166</v>
      </c>
      <c r="J299" s="312">
        <f>J301+J300</f>
        <v>96224</v>
      </c>
      <c r="K299" s="59">
        <f>J299/G299*100</f>
        <v>187.63698763698764</v>
      </c>
      <c r="L299" s="59">
        <f t="shared" si="91"/>
        <v>120.030935808198</v>
      </c>
      <c r="M299" s="316"/>
      <c r="N299" s="316"/>
    </row>
    <row r="300" spans="2:14" hidden="1" x14ac:dyDescent="0.2">
      <c r="B300" s="112">
        <v>6614</v>
      </c>
      <c r="C300" s="112" t="s">
        <v>67</v>
      </c>
      <c r="D300" s="113"/>
      <c r="E300" s="113"/>
      <c r="F300" s="114"/>
      <c r="G300" s="317">
        <v>180</v>
      </c>
      <c r="H300" s="317">
        <v>0</v>
      </c>
      <c r="I300" s="317">
        <v>0</v>
      </c>
      <c r="J300" s="317">
        <v>76</v>
      </c>
      <c r="K300" s="76">
        <v>0</v>
      </c>
      <c r="L300" s="76" t="e">
        <f t="shared" si="91"/>
        <v>#DIV/0!</v>
      </c>
      <c r="M300" s="316"/>
      <c r="N300" s="316"/>
    </row>
    <row r="301" spans="2:14" hidden="1" x14ac:dyDescent="0.2">
      <c r="B301" s="118">
        <v>6615</v>
      </c>
      <c r="C301" s="118" t="s">
        <v>68</v>
      </c>
      <c r="D301" s="119"/>
      <c r="E301" s="119"/>
      <c r="F301" s="120"/>
      <c r="G301" s="82">
        <v>51102</v>
      </c>
      <c r="H301" s="317">
        <v>45000</v>
      </c>
      <c r="I301" s="317">
        <v>80166</v>
      </c>
      <c r="J301" s="82">
        <v>96148</v>
      </c>
      <c r="K301" s="77">
        <f>J301/G301*100</f>
        <v>188.14919181245352</v>
      </c>
      <c r="L301" s="77">
        <f t="shared" si="91"/>
        <v>119.93613252501061</v>
      </c>
      <c r="M301" s="316"/>
      <c r="N301" s="316"/>
    </row>
    <row r="302" spans="2:14" hidden="1" x14ac:dyDescent="0.2">
      <c r="B302" s="130">
        <v>683</v>
      </c>
      <c r="C302" s="130" t="s">
        <v>76</v>
      </c>
      <c r="D302" s="119"/>
      <c r="E302" s="119"/>
      <c r="F302" s="120"/>
      <c r="G302" s="426">
        <v>70</v>
      </c>
      <c r="H302" s="317">
        <v>0</v>
      </c>
      <c r="I302" s="317">
        <v>0</v>
      </c>
      <c r="J302" s="426">
        <f>J303</f>
        <v>2</v>
      </c>
      <c r="K302" s="77">
        <v>0</v>
      </c>
      <c r="L302" s="77">
        <v>0</v>
      </c>
      <c r="M302" s="316"/>
      <c r="N302" s="316"/>
    </row>
    <row r="303" spans="2:14" hidden="1" x14ac:dyDescent="0.2">
      <c r="B303" s="118">
        <v>6831</v>
      </c>
      <c r="C303" s="118" t="s">
        <v>76</v>
      </c>
      <c r="D303" s="119"/>
      <c r="E303" s="119"/>
      <c r="F303" s="120"/>
      <c r="G303" s="82">
        <v>70</v>
      </c>
      <c r="H303" s="317">
        <v>0</v>
      </c>
      <c r="I303" s="317">
        <v>2</v>
      </c>
      <c r="J303" s="82">
        <v>2</v>
      </c>
      <c r="K303" s="77">
        <f>J303/G303*100</f>
        <v>2.8571428571428572</v>
      </c>
      <c r="L303" s="77">
        <v>0</v>
      </c>
      <c r="M303" s="316"/>
      <c r="N303" s="316"/>
    </row>
    <row r="304" spans="2:14" ht="15.75" customHeight="1" x14ac:dyDescent="0.2">
      <c r="B304" s="130">
        <v>3</v>
      </c>
      <c r="C304" s="130" t="s">
        <v>77</v>
      </c>
      <c r="D304" s="138"/>
      <c r="E304" s="138"/>
      <c r="F304" s="139"/>
      <c r="G304" s="312">
        <f>G305+G329+G334</f>
        <v>40616.15</v>
      </c>
      <c r="H304" s="313">
        <f>H305+H329+H334</f>
        <v>40500</v>
      </c>
      <c r="I304" s="313">
        <f>I305+I329+I334</f>
        <v>71543</v>
      </c>
      <c r="J304" s="312">
        <f>J305+J329+J334</f>
        <v>17274.28</v>
      </c>
      <c r="K304" s="59">
        <f>J304/G304*100</f>
        <v>42.530569736422578</v>
      </c>
      <c r="L304" s="59">
        <f t="shared" si="91"/>
        <v>24.145311211439271</v>
      </c>
      <c r="M304" s="316"/>
      <c r="N304" s="316"/>
    </row>
    <row r="305" spans="1:24" hidden="1" x14ac:dyDescent="0.2">
      <c r="B305" s="140">
        <v>32</v>
      </c>
      <c r="C305" s="130" t="s">
        <v>91</v>
      </c>
      <c r="D305" s="148" t="e">
        <f>D306+D309+D315</f>
        <v>#REF!</v>
      </c>
      <c r="E305" s="148">
        <f>E306+E309+E315</f>
        <v>75888.3</v>
      </c>
      <c r="F305" s="148">
        <f>F306+F309+F315</f>
        <v>44510.630000000005</v>
      </c>
      <c r="G305" s="324">
        <f>G306+G309+G315+G324+G322</f>
        <v>38596</v>
      </c>
      <c r="H305" s="296">
        <f>H306+H309+H315+H324+H322</f>
        <v>40000</v>
      </c>
      <c r="I305" s="296">
        <f>I306+I309+I315+I324+I322</f>
        <v>71343</v>
      </c>
      <c r="J305" s="324">
        <f>J306+J309+J315+J324+J322</f>
        <v>17273.66</v>
      </c>
      <c r="K305" s="59">
        <f>J305/G305*100</f>
        <v>44.755052337029746</v>
      </c>
      <c r="L305" s="59">
        <f t="shared" si="91"/>
        <v>24.212130131898014</v>
      </c>
      <c r="M305" s="316"/>
      <c r="N305" s="316"/>
    </row>
    <row r="306" spans="1:24" hidden="1" x14ac:dyDescent="0.2">
      <c r="B306" s="140">
        <v>321</v>
      </c>
      <c r="C306" s="130" t="s">
        <v>92</v>
      </c>
      <c r="D306" s="149" t="e">
        <f t="shared" ref="D306:J306" si="92">SUM(D307:D308)</f>
        <v>#REF!</v>
      </c>
      <c r="E306" s="149">
        <f t="shared" si="92"/>
        <v>4268.28</v>
      </c>
      <c r="F306" s="149">
        <f t="shared" si="92"/>
        <v>1328</v>
      </c>
      <c r="G306" s="324">
        <f t="shared" si="92"/>
        <v>1369</v>
      </c>
      <c r="H306" s="296">
        <f t="shared" si="92"/>
        <v>3000</v>
      </c>
      <c r="I306" s="296">
        <f t="shared" si="92"/>
        <v>12633</v>
      </c>
      <c r="J306" s="324">
        <f t="shared" si="92"/>
        <v>6562.84</v>
      </c>
      <c r="K306" s="59">
        <v>0</v>
      </c>
      <c r="L306" s="59">
        <f t="shared" si="91"/>
        <v>51.949972294783507</v>
      </c>
      <c r="M306" s="316"/>
      <c r="N306" s="316"/>
    </row>
    <row r="307" spans="1:24" hidden="1" x14ac:dyDescent="0.2">
      <c r="B307" s="99">
        <v>3211</v>
      </c>
      <c r="C307" s="100" t="s">
        <v>94</v>
      </c>
      <c r="D307" s="150" t="e">
        <f>#REF!</f>
        <v>#REF!</v>
      </c>
      <c r="E307" s="150">
        <v>4268.28</v>
      </c>
      <c r="F307" s="150">
        <v>1048</v>
      </c>
      <c r="G307" s="328">
        <v>1069</v>
      </c>
      <c r="H307" s="326">
        <v>2500</v>
      </c>
      <c r="I307" s="326">
        <v>11133</v>
      </c>
      <c r="J307" s="328">
        <v>5962.84</v>
      </c>
      <c r="K307" s="77">
        <v>0</v>
      </c>
      <c r="L307" s="77">
        <f t="shared" si="91"/>
        <v>53.560046707985265</v>
      </c>
      <c r="M307" s="316"/>
      <c r="N307" s="316"/>
    </row>
    <row r="308" spans="1:24" hidden="1" x14ac:dyDescent="0.2">
      <c r="B308" s="99">
        <v>3213</v>
      </c>
      <c r="C308" s="100" t="s">
        <v>97</v>
      </c>
      <c r="D308" s="150" t="e">
        <f>#REF!</f>
        <v>#REF!</v>
      </c>
      <c r="E308" s="150">
        <v>0</v>
      </c>
      <c r="F308" s="150">
        <v>280</v>
      </c>
      <c r="G308" s="328">
        <v>300</v>
      </c>
      <c r="H308" s="326">
        <v>500</v>
      </c>
      <c r="I308" s="326">
        <v>1500</v>
      </c>
      <c r="J308" s="328">
        <v>600</v>
      </c>
      <c r="K308" s="77">
        <v>0</v>
      </c>
      <c r="L308" s="77">
        <f t="shared" si="91"/>
        <v>40</v>
      </c>
      <c r="M308" s="316"/>
      <c r="N308" s="316"/>
    </row>
    <row r="309" spans="1:24" hidden="1" x14ac:dyDescent="0.2">
      <c r="B309" s="140">
        <v>322</v>
      </c>
      <c r="C309" s="130" t="s">
        <v>98</v>
      </c>
      <c r="D309" s="149" t="e">
        <f>SUM(D310:D313)</f>
        <v>#REF!</v>
      </c>
      <c r="E309" s="149">
        <f>SUM(E310:E313)</f>
        <v>62807.07</v>
      </c>
      <c r="F309" s="149">
        <f>SUM(F310:F313)</f>
        <v>37435.47</v>
      </c>
      <c r="G309" s="324">
        <f>SUM(G310:G314)</f>
        <v>31771</v>
      </c>
      <c r="H309" s="296">
        <f>SUM(H310:H314)</f>
        <v>26500</v>
      </c>
      <c r="I309" s="296">
        <f>SUM(I310:I314)</f>
        <v>34500</v>
      </c>
      <c r="J309" s="324">
        <f>SUM(J310:J314)</f>
        <v>7959.21</v>
      </c>
      <c r="K309" s="59">
        <f t="shared" ref="K309:K315" si="93">J309/G309*100</f>
        <v>25.051808252809167</v>
      </c>
      <c r="L309" s="59">
        <f t="shared" si="91"/>
        <v>23.07017391304348</v>
      </c>
      <c r="M309" s="316"/>
      <c r="N309" s="316"/>
    </row>
    <row r="310" spans="1:24" hidden="1" x14ac:dyDescent="0.2">
      <c r="B310" s="99">
        <v>3221</v>
      </c>
      <c r="C310" s="100" t="s">
        <v>99</v>
      </c>
      <c r="D310" s="150" t="e">
        <f>#REF!</f>
        <v>#REF!</v>
      </c>
      <c r="E310" s="150">
        <v>20732.68</v>
      </c>
      <c r="F310" s="150">
        <v>2950.83</v>
      </c>
      <c r="G310" s="328">
        <v>10029</v>
      </c>
      <c r="H310" s="326">
        <v>6000</v>
      </c>
      <c r="I310" s="326">
        <v>18000</v>
      </c>
      <c r="J310" s="328">
        <v>7009.86</v>
      </c>
      <c r="K310" s="77">
        <f t="shared" si="93"/>
        <v>69.895901884534851</v>
      </c>
      <c r="L310" s="77">
        <f t="shared" si="91"/>
        <v>38.943666666666665</v>
      </c>
      <c r="M310" s="316"/>
      <c r="N310" s="316"/>
    </row>
    <row r="311" spans="1:24" hidden="1" x14ac:dyDescent="0.2">
      <c r="B311" s="100">
        <v>3223</v>
      </c>
      <c r="C311" s="100" t="s">
        <v>102</v>
      </c>
      <c r="D311" s="150" t="e">
        <f>#REF!</f>
        <v>#REF!</v>
      </c>
      <c r="E311" s="150">
        <v>39563.99</v>
      </c>
      <c r="F311" s="150">
        <v>34484.639999999999</v>
      </c>
      <c r="G311" s="328">
        <v>9962</v>
      </c>
      <c r="H311" s="326">
        <v>6000</v>
      </c>
      <c r="I311" s="326">
        <v>5000</v>
      </c>
      <c r="J311" s="328">
        <v>0</v>
      </c>
      <c r="K311" s="77">
        <f t="shared" si="93"/>
        <v>0</v>
      </c>
      <c r="L311" s="77">
        <f t="shared" si="91"/>
        <v>0</v>
      </c>
      <c r="M311" s="316"/>
      <c r="N311" s="316"/>
    </row>
    <row r="312" spans="1:24" hidden="1" x14ac:dyDescent="0.2">
      <c r="B312" s="99">
        <v>3224</v>
      </c>
      <c r="C312" s="100" t="s">
        <v>103</v>
      </c>
      <c r="D312" s="150"/>
      <c r="E312" s="150">
        <v>0</v>
      </c>
      <c r="F312" s="150"/>
      <c r="G312" s="328">
        <v>6511</v>
      </c>
      <c r="H312" s="326">
        <v>8000</v>
      </c>
      <c r="I312" s="326">
        <v>6000</v>
      </c>
      <c r="J312" s="328">
        <v>949.35</v>
      </c>
      <c r="K312" s="77">
        <f t="shared" si="93"/>
        <v>14.58070956842267</v>
      </c>
      <c r="L312" s="77">
        <f t="shared" si="91"/>
        <v>15.8225</v>
      </c>
      <c r="M312" s="335"/>
      <c r="N312" s="335"/>
    </row>
    <row r="313" spans="1:24" hidden="1" x14ac:dyDescent="0.2">
      <c r="B313" s="99">
        <v>3225</v>
      </c>
      <c r="C313" s="100" t="s">
        <v>104</v>
      </c>
      <c r="D313" s="150" t="e">
        <f>#REF!</f>
        <v>#REF!</v>
      </c>
      <c r="E313" s="150">
        <v>2510.4</v>
      </c>
      <c r="F313" s="150"/>
      <c r="G313" s="328">
        <v>4249</v>
      </c>
      <c r="H313" s="326">
        <v>3500</v>
      </c>
      <c r="I313" s="326">
        <v>3500</v>
      </c>
      <c r="J313" s="328">
        <v>0</v>
      </c>
      <c r="K313" s="77">
        <f t="shared" si="93"/>
        <v>0</v>
      </c>
      <c r="L313" s="77">
        <f t="shared" si="91"/>
        <v>0</v>
      </c>
      <c r="M313" s="316"/>
      <c r="N313" s="316"/>
    </row>
    <row r="314" spans="1:24" hidden="1" x14ac:dyDescent="0.2">
      <c r="B314" s="99">
        <v>3227</v>
      </c>
      <c r="C314" s="100" t="s">
        <v>105</v>
      </c>
      <c r="D314" s="150"/>
      <c r="E314" s="150"/>
      <c r="F314" s="150"/>
      <c r="G314" s="331">
        <v>1020</v>
      </c>
      <c r="H314" s="326">
        <v>3000</v>
      </c>
      <c r="I314" s="326">
        <v>2000</v>
      </c>
      <c r="J314" s="331">
        <v>0</v>
      </c>
      <c r="K314" s="77">
        <f t="shared" si="93"/>
        <v>0</v>
      </c>
      <c r="L314" s="77">
        <f t="shared" si="91"/>
        <v>0</v>
      </c>
      <c r="M314" s="316"/>
      <c r="N314" s="316"/>
    </row>
    <row r="315" spans="1:24" hidden="1" x14ac:dyDescent="0.2">
      <c r="B315" s="140">
        <v>323</v>
      </c>
      <c r="C315" s="130" t="s">
        <v>106</v>
      </c>
      <c r="D315" s="149" t="e">
        <f t="shared" ref="D315:J315" si="94">SUM(D316:D321)</f>
        <v>#REF!</v>
      </c>
      <c r="E315" s="149">
        <f t="shared" si="94"/>
        <v>8812.9500000000007</v>
      </c>
      <c r="F315" s="149">
        <f t="shared" si="94"/>
        <v>5747.16</v>
      </c>
      <c r="G315" s="324">
        <f t="shared" si="94"/>
        <v>3753</v>
      </c>
      <c r="H315" s="296">
        <f t="shared" si="94"/>
        <v>8000</v>
      </c>
      <c r="I315" s="296">
        <f t="shared" si="94"/>
        <v>21010</v>
      </c>
      <c r="J315" s="324">
        <f t="shared" si="94"/>
        <v>803.58</v>
      </c>
      <c r="K315" s="59">
        <f t="shared" si="93"/>
        <v>21.411670663469227</v>
      </c>
      <c r="L315" s="59">
        <f t="shared" si="91"/>
        <v>3.824750118990957</v>
      </c>
      <c r="M315" s="316"/>
      <c r="N315" s="316"/>
    </row>
    <row r="316" spans="1:24" hidden="1" x14ac:dyDescent="0.2">
      <c r="B316" s="99">
        <v>3231</v>
      </c>
      <c r="C316" s="100" t="s">
        <v>195</v>
      </c>
      <c r="D316" s="150" t="e">
        <f>#REF!</f>
        <v>#REF!</v>
      </c>
      <c r="E316" s="150">
        <v>2408.13</v>
      </c>
      <c r="F316" s="150">
        <v>1811.55</v>
      </c>
      <c r="G316" s="328">
        <v>0</v>
      </c>
      <c r="H316" s="326">
        <v>1000</v>
      </c>
      <c r="I316" s="326">
        <v>1500</v>
      </c>
      <c r="J316" s="328">
        <v>4.62</v>
      </c>
      <c r="K316" s="77" t="s">
        <v>5</v>
      </c>
      <c r="L316" s="77">
        <f t="shared" si="91"/>
        <v>0.30800000000000005</v>
      </c>
      <c r="M316" s="316"/>
      <c r="N316" s="316"/>
    </row>
    <row r="317" spans="1:24" hidden="1" x14ac:dyDescent="0.2">
      <c r="B317" s="99">
        <v>3232</v>
      </c>
      <c r="C317" s="100" t="s">
        <v>109</v>
      </c>
      <c r="D317" s="150">
        <v>0</v>
      </c>
      <c r="E317" s="150">
        <v>0</v>
      </c>
      <c r="F317" s="150">
        <v>0</v>
      </c>
      <c r="G317" s="328">
        <v>2732</v>
      </c>
      <c r="H317" s="326">
        <v>4000</v>
      </c>
      <c r="I317" s="326">
        <v>18000</v>
      </c>
      <c r="J317" s="328">
        <v>0</v>
      </c>
      <c r="K317" s="77">
        <v>0</v>
      </c>
      <c r="L317" s="77">
        <f t="shared" si="91"/>
        <v>0</v>
      </c>
      <c r="M317" s="316"/>
      <c r="N317" s="316"/>
    </row>
    <row r="318" spans="1:24" hidden="1" x14ac:dyDescent="0.2">
      <c r="B318" s="99">
        <v>3234</v>
      </c>
      <c r="C318" s="100" t="s">
        <v>111</v>
      </c>
      <c r="D318" s="150"/>
      <c r="E318" s="150"/>
      <c r="F318" s="150"/>
      <c r="G318" s="328">
        <v>1008</v>
      </c>
      <c r="H318" s="326">
        <v>2000</v>
      </c>
      <c r="I318" s="326">
        <v>1010</v>
      </c>
      <c r="J318" s="328">
        <v>798.96</v>
      </c>
      <c r="K318" s="77">
        <f>J318/G318*100</f>
        <v>79.261904761904773</v>
      </c>
      <c r="L318" s="77">
        <f t="shared" si="91"/>
        <v>79.104950495049508</v>
      </c>
      <c r="M318" s="316"/>
      <c r="N318" s="316"/>
    </row>
    <row r="319" spans="1:24" s="4" customFormat="1" hidden="1" x14ac:dyDescent="0.2">
      <c r="A319" s="1"/>
      <c r="B319" s="99">
        <v>3237</v>
      </c>
      <c r="C319" s="100" t="s">
        <v>115</v>
      </c>
      <c r="D319" s="150"/>
      <c r="E319" s="150">
        <v>0</v>
      </c>
      <c r="F319" s="150"/>
      <c r="G319" s="328">
        <v>0</v>
      </c>
      <c r="H319" s="326">
        <v>0</v>
      </c>
      <c r="I319" s="326">
        <v>0</v>
      </c>
      <c r="J319" s="328">
        <v>0</v>
      </c>
      <c r="K319" s="77">
        <v>0</v>
      </c>
      <c r="L319" s="77">
        <v>0</v>
      </c>
      <c r="M319" s="316"/>
      <c r="N319" s="316"/>
      <c r="O319" s="5"/>
      <c r="P319" s="5"/>
      <c r="Q319" s="308"/>
      <c r="R319" s="292"/>
      <c r="S319" s="5"/>
      <c r="T319" s="5"/>
      <c r="U319" s="292"/>
      <c r="V319" s="5"/>
      <c r="W319"/>
      <c r="X319"/>
    </row>
    <row r="320" spans="1:24" s="4" customFormat="1" hidden="1" x14ac:dyDescent="0.2">
      <c r="A320" s="1"/>
      <c r="B320" s="99">
        <v>3238</v>
      </c>
      <c r="C320" s="100" t="s">
        <v>117</v>
      </c>
      <c r="D320" s="150"/>
      <c r="E320" s="150"/>
      <c r="F320" s="150"/>
      <c r="G320" s="328">
        <v>13</v>
      </c>
      <c r="H320" s="326">
        <v>0</v>
      </c>
      <c r="I320" s="326">
        <v>0</v>
      </c>
      <c r="J320" s="328">
        <v>0</v>
      </c>
      <c r="K320" s="77"/>
      <c r="L320" s="77"/>
      <c r="M320" s="316"/>
      <c r="N320" s="316"/>
      <c r="O320" s="5"/>
      <c r="P320" s="5"/>
      <c r="Q320" s="308"/>
      <c r="R320" s="292"/>
      <c r="S320" s="5"/>
      <c r="T320" s="5"/>
      <c r="U320" s="292"/>
      <c r="V320" s="5"/>
      <c r="W320"/>
      <c r="X320"/>
    </row>
    <row r="321" spans="1:24" s="4" customFormat="1" hidden="1" x14ac:dyDescent="0.2">
      <c r="A321" s="1"/>
      <c r="B321" s="99">
        <v>3239</v>
      </c>
      <c r="C321" s="100" t="s">
        <v>118</v>
      </c>
      <c r="D321" s="150" t="e">
        <f>#REF!</f>
        <v>#REF!</v>
      </c>
      <c r="E321" s="150">
        <v>6404.82</v>
      </c>
      <c r="F321" s="150">
        <v>3935.61</v>
      </c>
      <c r="G321" s="328">
        <v>0</v>
      </c>
      <c r="H321" s="326">
        <v>1000</v>
      </c>
      <c r="I321" s="326">
        <v>500</v>
      </c>
      <c r="J321" s="328">
        <v>0</v>
      </c>
      <c r="K321" s="77" t="s">
        <v>5</v>
      </c>
      <c r="L321" s="77">
        <f t="shared" si="91"/>
        <v>0</v>
      </c>
      <c r="M321" s="316"/>
      <c r="N321" s="316"/>
      <c r="O321" s="5"/>
      <c r="P321" s="5"/>
      <c r="Q321" s="308"/>
      <c r="R321" s="292"/>
      <c r="S321" s="5"/>
      <c r="T321" s="5"/>
      <c r="U321" s="292"/>
      <c r="V321" s="5"/>
      <c r="W321"/>
      <c r="X321"/>
    </row>
    <row r="322" spans="1:24" s="4" customFormat="1" hidden="1" x14ac:dyDescent="0.2">
      <c r="A322" s="1"/>
      <c r="B322" s="140">
        <v>324</v>
      </c>
      <c r="C322" s="130" t="s">
        <v>119</v>
      </c>
      <c r="D322" s="159"/>
      <c r="E322" s="159"/>
      <c r="F322" s="159"/>
      <c r="G322" s="166">
        <f>G323</f>
        <v>0</v>
      </c>
      <c r="H322" s="296">
        <f>H323</f>
        <v>0</v>
      </c>
      <c r="I322" s="296">
        <f>I323</f>
        <v>0</v>
      </c>
      <c r="J322" s="166">
        <f>J323</f>
        <v>0</v>
      </c>
      <c r="K322" s="59" t="s">
        <v>5</v>
      </c>
      <c r="L322" s="84">
        <v>0</v>
      </c>
      <c r="M322" s="316"/>
      <c r="N322" s="316"/>
      <c r="O322" s="5"/>
      <c r="P322" s="5"/>
      <c r="Q322" s="308"/>
      <c r="R322" s="292"/>
      <c r="S322" s="5"/>
      <c r="T322" s="5"/>
      <c r="U322" s="292"/>
      <c r="V322" s="5"/>
      <c r="W322"/>
      <c r="X322"/>
    </row>
    <row r="323" spans="1:24" s="4" customFormat="1" hidden="1" x14ac:dyDescent="0.2">
      <c r="A323" s="1"/>
      <c r="B323" s="99">
        <v>3241</v>
      </c>
      <c r="C323" s="100" t="s">
        <v>119</v>
      </c>
      <c r="D323" s="150"/>
      <c r="E323" s="150"/>
      <c r="F323" s="150"/>
      <c r="G323" s="328"/>
      <c r="H323" s="326">
        <v>0</v>
      </c>
      <c r="I323" s="326">
        <v>0</v>
      </c>
      <c r="J323" s="328">
        <v>0</v>
      </c>
      <c r="K323" s="76">
        <v>0</v>
      </c>
      <c r="L323" s="77">
        <v>0</v>
      </c>
      <c r="M323" s="316"/>
      <c r="N323" s="316"/>
      <c r="O323" s="5"/>
      <c r="P323" s="5"/>
      <c r="Q323" s="308"/>
      <c r="R323" s="292"/>
      <c r="S323" s="5"/>
      <c r="T323" s="5"/>
      <c r="U323" s="292"/>
      <c r="V323" s="5"/>
      <c r="W323"/>
      <c r="X323"/>
    </row>
    <row r="324" spans="1:24" s="4" customFormat="1" hidden="1" x14ac:dyDescent="0.2">
      <c r="A324" s="1"/>
      <c r="B324" s="140">
        <v>329</v>
      </c>
      <c r="C324" s="130" t="s">
        <v>120</v>
      </c>
      <c r="D324" s="149" t="e">
        <f t="shared" ref="D324:J324" si="95">SUM(D325:D328)</f>
        <v>#REF!</v>
      </c>
      <c r="E324" s="149">
        <f t="shared" si="95"/>
        <v>1782.5</v>
      </c>
      <c r="F324" s="149">
        <f t="shared" si="95"/>
        <v>0</v>
      </c>
      <c r="G324" s="324">
        <f t="shared" si="95"/>
        <v>1703</v>
      </c>
      <c r="H324" s="296">
        <f t="shared" si="95"/>
        <v>2500</v>
      </c>
      <c r="I324" s="296">
        <f t="shared" si="95"/>
        <v>3200</v>
      </c>
      <c r="J324" s="324">
        <f t="shared" si="95"/>
        <v>1948.03</v>
      </c>
      <c r="K324" s="59">
        <f>J324/G324*100</f>
        <v>114.38813857897827</v>
      </c>
      <c r="L324" s="59">
        <f t="shared" si="91"/>
        <v>60.875937499999999</v>
      </c>
      <c r="M324" s="316"/>
      <c r="N324" s="316"/>
      <c r="O324" s="5"/>
      <c r="P324" s="5"/>
      <c r="Q324" s="308"/>
      <c r="R324" s="292"/>
      <c r="S324" s="5"/>
      <c r="T324" s="5"/>
      <c r="U324" s="292"/>
      <c r="V324" s="5"/>
      <c r="W324"/>
      <c r="X324"/>
    </row>
    <row r="325" spans="1:24" s="4" customFormat="1" hidden="1" x14ac:dyDescent="0.2">
      <c r="A325" s="1"/>
      <c r="B325" s="99">
        <v>3293</v>
      </c>
      <c r="C325" s="100" t="s">
        <v>121</v>
      </c>
      <c r="D325" s="150" t="e">
        <f>#REF!</f>
        <v>#REF!</v>
      </c>
      <c r="E325" s="150">
        <v>1782.5</v>
      </c>
      <c r="F325" s="150"/>
      <c r="G325" s="328">
        <v>0</v>
      </c>
      <c r="H325" s="326">
        <v>500</v>
      </c>
      <c r="I325" s="326">
        <v>2500</v>
      </c>
      <c r="J325" s="328">
        <v>1948.03</v>
      </c>
      <c r="K325" s="77">
        <v>0</v>
      </c>
      <c r="L325" s="77">
        <f t="shared" si="91"/>
        <v>77.921199999999999</v>
      </c>
      <c r="M325" s="316"/>
      <c r="N325" s="316"/>
      <c r="O325" s="5"/>
      <c r="P325" s="5"/>
      <c r="Q325" s="308"/>
      <c r="R325" s="292"/>
      <c r="S325" s="5"/>
      <c r="T325" s="5"/>
      <c r="U325" s="292"/>
      <c r="V325" s="5"/>
      <c r="W325"/>
      <c r="X325"/>
    </row>
    <row r="326" spans="1:24" s="4" customFormat="1" ht="2.25" hidden="1" customHeight="1" x14ac:dyDescent="0.2">
      <c r="A326" s="1"/>
      <c r="B326" s="99">
        <v>3294</v>
      </c>
      <c r="C326" s="100" t="s">
        <v>122</v>
      </c>
      <c r="D326" s="150"/>
      <c r="E326" s="150">
        <v>0</v>
      </c>
      <c r="F326" s="150"/>
      <c r="G326" s="328">
        <v>0</v>
      </c>
      <c r="H326" s="326">
        <v>0</v>
      </c>
      <c r="I326" s="326">
        <v>0</v>
      </c>
      <c r="J326" s="328">
        <v>0</v>
      </c>
      <c r="K326" s="77" t="s">
        <v>5</v>
      </c>
      <c r="L326" s="77" t="s">
        <v>5</v>
      </c>
      <c r="M326" s="316"/>
      <c r="N326" s="316"/>
      <c r="O326" s="5"/>
      <c r="P326" s="5"/>
      <c r="Q326" s="308"/>
      <c r="R326" s="292"/>
      <c r="S326" s="5"/>
      <c r="T326" s="5"/>
      <c r="U326" s="292"/>
      <c r="V326" s="5"/>
      <c r="W326"/>
      <c r="X326"/>
    </row>
    <row r="327" spans="1:24" s="4" customFormat="1" hidden="1" x14ac:dyDescent="0.2">
      <c r="A327" s="1"/>
      <c r="B327" s="99">
        <v>3295</v>
      </c>
      <c r="C327" s="100" t="s">
        <v>124</v>
      </c>
      <c r="D327" s="150"/>
      <c r="E327" s="150"/>
      <c r="F327" s="150"/>
      <c r="G327" s="328">
        <v>200</v>
      </c>
      <c r="H327" s="326">
        <v>1000</v>
      </c>
      <c r="I327" s="326">
        <v>200</v>
      </c>
      <c r="J327" s="328">
        <v>0</v>
      </c>
      <c r="K327" s="77">
        <f>J327/G327*100</f>
        <v>0</v>
      </c>
      <c r="L327" s="77">
        <f>J327/I327*100</f>
        <v>0</v>
      </c>
      <c r="M327" s="316"/>
      <c r="N327" s="316"/>
      <c r="O327" s="5"/>
      <c r="P327" s="5"/>
      <c r="Q327" s="308"/>
      <c r="R327" s="292"/>
      <c r="S327" s="5"/>
      <c r="T327" s="5"/>
      <c r="U327" s="292"/>
      <c r="V327" s="5"/>
      <c r="W327"/>
      <c r="X327"/>
    </row>
    <row r="328" spans="1:24" s="4" customFormat="1" hidden="1" x14ac:dyDescent="0.2">
      <c r="A328" s="1"/>
      <c r="B328" s="99">
        <v>3299</v>
      </c>
      <c r="C328" s="100" t="s">
        <v>120</v>
      </c>
      <c r="D328" s="150" t="e">
        <f>#REF!</f>
        <v>#REF!</v>
      </c>
      <c r="E328" s="150">
        <v>0</v>
      </c>
      <c r="F328" s="150"/>
      <c r="G328" s="328">
        <v>1503</v>
      </c>
      <c r="H328" s="326">
        <v>1000</v>
      </c>
      <c r="I328" s="326">
        <v>500</v>
      </c>
      <c r="J328" s="328">
        <v>0</v>
      </c>
      <c r="K328" s="77">
        <v>0</v>
      </c>
      <c r="L328" s="77">
        <f>J328/I328*100</f>
        <v>0</v>
      </c>
      <c r="M328" s="316"/>
      <c r="N328" s="316"/>
      <c r="O328" s="5"/>
      <c r="P328" s="5"/>
      <c r="Q328" s="308"/>
      <c r="R328" s="292"/>
      <c r="S328" s="5"/>
      <c r="T328" s="5"/>
      <c r="U328" s="292"/>
      <c r="V328" s="5"/>
      <c r="W328"/>
      <c r="X328"/>
    </row>
    <row r="329" spans="1:24" s="4" customFormat="1" hidden="1" x14ac:dyDescent="0.2">
      <c r="A329" s="1"/>
      <c r="B329" s="140">
        <v>34</v>
      </c>
      <c r="C329" s="130" t="s">
        <v>127</v>
      </c>
      <c r="D329" s="149" t="e">
        <f t="shared" ref="D329:J329" si="96">D330</f>
        <v>#REF!</v>
      </c>
      <c r="E329" s="149">
        <f t="shared" si="96"/>
        <v>134.4</v>
      </c>
      <c r="F329" s="149">
        <f t="shared" si="96"/>
        <v>46.07</v>
      </c>
      <c r="G329" s="324">
        <f t="shared" si="96"/>
        <v>2020.15</v>
      </c>
      <c r="H329" s="296">
        <f t="shared" si="96"/>
        <v>500</v>
      </c>
      <c r="I329" s="296">
        <f t="shared" si="96"/>
        <v>200</v>
      </c>
      <c r="J329" s="324">
        <f t="shared" si="96"/>
        <v>0.62</v>
      </c>
      <c r="K329" s="59">
        <v>0</v>
      </c>
      <c r="L329" s="59">
        <f>J329/I329*100</f>
        <v>0.31</v>
      </c>
      <c r="M329" s="316"/>
      <c r="N329" s="316"/>
      <c r="O329" s="5"/>
      <c r="P329" s="5"/>
      <c r="Q329" s="308"/>
      <c r="R329" s="292"/>
      <c r="S329" s="5"/>
      <c r="T329" s="5"/>
      <c r="U329" s="292"/>
      <c r="V329" s="5"/>
      <c r="W329"/>
      <c r="X329"/>
    </row>
    <row r="330" spans="1:24" s="4" customFormat="1" hidden="1" x14ac:dyDescent="0.2">
      <c r="A330" s="1"/>
      <c r="B330" s="140">
        <v>343</v>
      </c>
      <c r="C330" s="130" t="s">
        <v>128</v>
      </c>
      <c r="D330" s="149" t="e">
        <f>SUM(D331:D332)</f>
        <v>#REF!</v>
      </c>
      <c r="E330" s="149">
        <f>SUM(E331:E332)</f>
        <v>134.4</v>
      </c>
      <c r="F330" s="149">
        <f>SUM(F331:F332)</f>
        <v>46.07</v>
      </c>
      <c r="G330" s="324">
        <f>SUM(G331:G333)</f>
        <v>2020.15</v>
      </c>
      <c r="H330" s="296">
        <f>SUM(H331:H333)</f>
        <v>500</v>
      </c>
      <c r="I330" s="296">
        <f>SUM(I331:I333)</f>
        <v>200</v>
      </c>
      <c r="J330" s="324">
        <f>SUM(J331:J333)</f>
        <v>0.62</v>
      </c>
      <c r="K330" s="59">
        <v>0</v>
      </c>
      <c r="L330" s="59">
        <f>J330/I330*100</f>
        <v>0.31</v>
      </c>
      <c r="M330" s="316"/>
      <c r="N330" s="316"/>
      <c r="O330" s="5"/>
      <c r="P330" s="5"/>
      <c r="Q330" s="308"/>
      <c r="R330" s="292"/>
      <c r="S330" s="5"/>
      <c r="T330" s="5"/>
      <c r="U330" s="292"/>
      <c r="V330" s="5"/>
      <c r="W330"/>
      <c r="X330"/>
    </row>
    <row r="331" spans="1:24" s="4" customFormat="1" hidden="1" x14ac:dyDescent="0.2">
      <c r="A331" s="1"/>
      <c r="B331" s="99">
        <v>3431</v>
      </c>
      <c r="C331" s="100" t="s">
        <v>129</v>
      </c>
      <c r="D331" s="150" t="e">
        <f>#REF!</f>
        <v>#REF!</v>
      </c>
      <c r="E331" s="150"/>
      <c r="F331" s="150"/>
      <c r="G331" s="328">
        <v>2014</v>
      </c>
      <c r="H331" s="326">
        <v>0</v>
      </c>
      <c r="I331" s="326">
        <v>0</v>
      </c>
      <c r="J331" s="328">
        <v>0</v>
      </c>
      <c r="K331" s="77">
        <v>0</v>
      </c>
      <c r="L331" s="77">
        <v>0</v>
      </c>
      <c r="M331" s="316"/>
      <c r="N331" s="316"/>
      <c r="O331" s="5"/>
      <c r="P331" s="5"/>
      <c r="Q331" s="308"/>
      <c r="R331" s="292"/>
      <c r="S331" s="5"/>
      <c r="T331" s="5"/>
      <c r="U331" s="292"/>
      <c r="V331" s="5"/>
      <c r="W331"/>
      <c r="X331"/>
    </row>
    <row r="332" spans="1:24" s="4" customFormat="1" hidden="1" x14ac:dyDescent="0.2">
      <c r="A332" s="1"/>
      <c r="B332" s="99">
        <v>3433</v>
      </c>
      <c r="C332" s="100" t="s">
        <v>130</v>
      </c>
      <c r="D332" s="150" t="e">
        <f>#REF!</f>
        <v>#REF!</v>
      </c>
      <c r="E332" s="150">
        <v>134.4</v>
      </c>
      <c r="F332" s="150">
        <v>46.07</v>
      </c>
      <c r="G332" s="328">
        <v>6.15</v>
      </c>
      <c r="H332" s="326">
        <v>500</v>
      </c>
      <c r="I332" s="326">
        <v>200</v>
      </c>
      <c r="J332" s="328">
        <v>0.62</v>
      </c>
      <c r="K332" s="77">
        <v>0</v>
      </c>
      <c r="L332" s="77">
        <f>J332/I332*100</f>
        <v>0.31</v>
      </c>
      <c r="M332" s="316"/>
      <c r="N332" s="316"/>
      <c r="O332" s="5"/>
      <c r="P332" s="5"/>
      <c r="Q332" s="308"/>
      <c r="R332" s="292"/>
      <c r="S332" s="5"/>
      <c r="T332" s="5"/>
      <c r="U332" s="292"/>
      <c r="V332" s="5"/>
      <c r="W332"/>
      <c r="X332"/>
    </row>
    <row r="333" spans="1:24" s="4" customFormat="1" ht="0.75" hidden="1" customHeight="1" x14ac:dyDescent="0.2">
      <c r="A333" s="1"/>
      <c r="B333" s="99">
        <v>3434</v>
      </c>
      <c r="C333" s="100" t="s">
        <v>131</v>
      </c>
      <c r="D333" s="150"/>
      <c r="E333" s="150"/>
      <c r="F333" s="150"/>
      <c r="G333" s="328">
        <v>0</v>
      </c>
      <c r="H333" s="326">
        <v>0</v>
      </c>
      <c r="I333" s="326">
        <v>0</v>
      </c>
      <c r="J333" s="328">
        <v>0</v>
      </c>
      <c r="K333" s="77">
        <v>0</v>
      </c>
      <c r="L333" s="77">
        <v>0</v>
      </c>
      <c r="M333" s="299"/>
      <c r="N333" s="299"/>
      <c r="O333" s="5"/>
      <c r="P333" s="5"/>
      <c r="Q333" s="308"/>
      <c r="R333" s="292"/>
      <c r="S333" s="5"/>
      <c r="T333" s="5"/>
      <c r="U333" s="292"/>
      <c r="V333" s="5"/>
      <c r="W333"/>
      <c r="X333"/>
    </row>
    <row r="334" spans="1:24" s="4" customFormat="1" hidden="1" x14ac:dyDescent="0.2">
      <c r="A334" s="1"/>
      <c r="B334" s="140">
        <v>37</v>
      </c>
      <c r="C334" s="130" t="s">
        <v>135</v>
      </c>
      <c r="D334" s="149" t="e">
        <f t="shared" ref="D334:J334" si="97">D335</f>
        <v>#REF!</v>
      </c>
      <c r="E334" s="149" t="e">
        <f t="shared" si="97"/>
        <v>#REF!</v>
      </c>
      <c r="F334" s="149" t="e">
        <f t="shared" si="97"/>
        <v>#REF!</v>
      </c>
      <c r="G334" s="324">
        <f t="shared" si="97"/>
        <v>0</v>
      </c>
      <c r="H334" s="296">
        <f t="shared" si="97"/>
        <v>0</v>
      </c>
      <c r="I334" s="296">
        <f t="shared" si="97"/>
        <v>0</v>
      </c>
      <c r="J334" s="324">
        <f t="shared" si="97"/>
        <v>0</v>
      </c>
      <c r="K334" s="141" t="e">
        <f>J334/G334*100</f>
        <v>#DIV/0!</v>
      </c>
      <c r="L334" s="141" t="e">
        <f t="shared" ref="L334:L339" si="98">J334/I334*100</f>
        <v>#DIV/0!</v>
      </c>
      <c r="M334" s="335"/>
      <c r="N334" s="335"/>
      <c r="O334" s="5"/>
      <c r="P334" s="5"/>
      <c r="Q334" s="308"/>
      <c r="R334" s="292"/>
      <c r="S334" s="5"/>
      <c r="T334" s="5"/>
      <c r="U334" s="292"/>
      <c r="V334" s="5"/>
      <c r="W334"/>
      <c r="X334"/>
    </row>
    <row r="335" spans="1:24" s="4" customFormat="1" hidden="1" x14ac:dyDescent="0.2">
      <c r="A335" s="1"/>
      <c r="B335" s="140">
        <v>372</v>
      </c>
      <c r="C335" s="130" t="s">
        <v>136</v>
      </c>
      <c r="D335" s="149" t="e">
        <f>#REF!</f>
        <v>#REF!</v>
      </c>
      <c r="E335" s="149" t="e">
        <f>#REF!</f>
        <v>#REF!</v>
      </c>
      <c r="F335" s="149" t="e">
        <f>#REF!</f>
        <v>#REF!</v>
      </c>
      <c r="G335" s="324">
        <f>G337+G336</f>
        <v>0</v>
      </c>
      <c r="H335" s="296">
        <f>H337+H336</f>
        <v>0</v>
      </c>
      <c r="I335" s="296">
        <f>I337+I336</f>
        <v>0</v>
      </c>
      <c r="J335" s="324">
        <f>J337+J336</f>
        <v>0</v>
      </c>
      <c r="K335" s="141" t="e">
        <f>J335/G335*100</f>
        <v>#DIV/0!</v>
      </c>
      <c r="L335" s="141" t="e">
        <f t="shared" si="98"/>
        <v>#DIV/0!</v>
      </c>
      <c r="M335" s="335"/>
      <c r="N335" s="335"/>
      <c r="O335" s="5"/>
      <c r="P335" s="5"/>
      <c r="Q335" s="308"/>
      <c r="R335" s="292"/>
      <c r="S335" s="5"/>
      <c r="T335" s="5"/>
      <c r="U335" s="292"/>
      <c r="V335" s="5"/>
      <c r="W335"/>
      <c r="X335"/>
    </row>
    <row r="336" spans="1:24" s="4" customFormat="1" hidden="1" x14ac:dyDescent="0.2">
      <c r="A336" s="1"/>
      <c r="B336" s="168">
        <v>3721</v>
      </c>
      <c r="C336" s="168" t="s">
        <v>137</v>
      </c>
      <c r="D336" s="169"/>
      <c r="E336" s="169"/>
      <c r="F336" s="169"/>
      <c r="G336" s="427">
        <v>0</v>
      </c>
      <c r="H336" s="427">
        <v>0</v>
      </c>
      <c r="I336" s="427">
        <v>0</v>
      </c>
      <c r="J336" s="427">
        <v>0</v>
      </c>
      <c r="K336" s="77" t="e">
        <f>J336/G336*100</f>
        <v>#DIV/0!</v>
      </c>
      <c r="L336" s="76" t="e">
        <f t="shared" si="98"/>
        <v>#DIV/0!</v>
      </c>
      <c r="M336" s="316"/>
      <c r="N336" s="316"/>
      <c r="O336" s="5"/>
      <c r="P336" s="5"/>
      <c r="Q336" s="308"/>
      <c r="R336" s="292"/>
      <c r="S336" s="5"/>
      <c r="T336" s="5"/>
      <c r="U336" s="292"/>
      <c r="V336" s="5"/>
      <c r="W336"/>
      <c r="X336"/>
    </row>
    <row r="337" spans="1:24" s="4" customFormat="1" ht="13.5" hidden="1" customHeight="1" x14ac:dyDescent="0.2">
      <c r="A337" s="1"/>
      <c r="B337" s="99">
        <v>3722</v>
      </c>
      <c r="C337" s="100" t="s">
        <v>138</v>
      </c>
      <c r="D337" s="174"/>
      <c r="E337" s="174"/>
      <c r="F337" s="174"/>
      <c r="G337" s="428">
        <v>0</v>
      </c>
      <c r="H337" s="326">
        <v>0</v>
      </c>
      <c r="I337" s="326">
        <v>0</v>
      </c>
      <c r="J337" s="428">
        <v>0</v>
      </c>
      <c r="K337" s="77" t="e">
        <f>J337/G337*100</f>
        <v>#DIV/0!</v>
      </c>
      <c r="L337" s="77" t="e">
        <f t="shared" si="98"/>
        <v>#DIV/0!</v>
      </c>
      <c r="M337" s="316"/>
      <c r="N337" s="316"/>
      <c r="O337" s="5"/>
      <c r="P337" s="5"/>
      <c r="Q337" s="308"/>
      <c r="R337" s="292"/>
      <c r="S337" s="5"/>
      <c r="T337" s="5"/>
      <c r="U337" s="292"/>
      <c r="V337" s="5"/>
      <c r="W337"/>
      <c r="X337"/>
    </row>
    <row r="338" spans="1:24" s="4" customFormat="1" x14ac:dyDescent="0.2">
      <c r="A338" s="1"/>
      <c r="B338" s="93"/>
      <c r="C338" s="94" t="s">
        <v>141</v>
      </c>
      <c r="D338" s="179"/>
      <c r="E338" s="179"/>
      <c r="F338" s="179"/>
      <c r="G338" s="324">
        <f>G304</f>
        <v>40616.15</v>
      </c>
      <c r="H338" s="296">
        <f>H304</f>
        <v>40500</v>
      </c>
      <c r="I338" s="296">
        <f>I304</f>
        <v>71543</v>
      </c>
      <c r="J338" s="324">
        <f>J304</f>
        <v>17274.28</v>
      </c>
      <c r="K338" s="59">
        <f>J338/G338*100</f>
        <v>42.530569736422578</v>
      </c>
      <c r="L338" s="59">
        <f t="shared" si="98"/>
        <v>24.145311211439271</v>
      </c>
      <c r="M338" s="316"/>
      <c r="N338" s="316"/>
      <c r="O338" s="5"/>
      <c r="P338" s="5"/>
      <c r="Q338" s="308"/>
      <c r="R338" s="292"/>
      <c r="S338" s="5"/>
      <c r="T338" s="5"/>
      <c r="U338" s="292"/>
      <c r="V338" s="5"/>
      <c r="W338"/>
      <c r="X338"/>
    </row>
    <row r="339" spans="1:24" s="4" customFormat="1" x14ac:dyDescent="0.2">
      <c r="A339" s="1"/>
      <c r="B339" s="93"/>
      <c r="C339" s="94" t="s">
        <v>142</v>
      </c>
      <c r="D339" s="179"/>
      <c r="E339" s="179"/>
      <c r="F339" s="179"/>
      <c r="G339" s="429">
        <f>IF(G293&gt;G338,G293-G338,0)</f>
        <v>12302.849999999999</v>
      </c>
      <c r="H339" s="430">
        <f>IF(H293&gt;H338,H293-H338,0)</f>
        <v>5500</v>
      </c>
      <c r="I339" s="430">
        <f>IF(I293&gt;I338,I293-I338,0)</f>
        <v>12045</v>
      </c>
      <c r="J339" s="429">
        <f>IF(J293&gt;J338,J293-J338,0)</f>
        <v>82371.72</v>
      </c>
      <c r="K339" s="431">
        <v>0</v>
      </c>
      <c r="L339" s="343">
        <f t="shared" si="98"/>
        <v>683.86650062266506</v>
      </c>
      <c r="M339" s="316"/>
      <c r="N339" s="316"/>
      <c r="O339" s="5"/>
      <c r="P339" s="5"/>
      <c r="Q339" s="308"/>
      <c r="R339" s="292"/>
      <c r="S339" s="5"/>
      <c r="T339" s="5"/>
      <c r="U339" s="292"/>
      <c r="V339" s="5"/>
      <c r="W339"/>
      <c r="X339"/>
    </row>
    <row r="340" spans="1:24" s="4" customFormat="1" x14ac:dyDescent="0.2">
      <c r="A340" s="1"/>
      <c r="B340" s="53"/>
      <c r="C340" s="54" t="s">
        <v>143</v>
      </c>
      <c r="D340" s="185"/>
      <c r="E340" s="185"/>
      <c r="F340" s="185"/>
      <c r="G340" s="340">
        <f>IF(G338&gt;G293,G338-G293,0)</f>
        <v>0</v>
      </c>
      <c r="H340" s="340">
        <f>IF(H338&gt;H293,H338-H293,0)</f>
        <v>0</v>
      </c>
      <c r="I340" s="340">
        <f>IF(I338&gt;I293,I338-I293,0)</f>
        <v>0</v>
      </c>
      <c r="J340" s="432">
        <v>0</v>
      </c>
      <c r="K340" s="343" t="s">
        <v>5</v>
      </c>
      <c r="L340" s="343" t="s">
        <v>5</v>
      </c>
      <c r="M340" s="316"/>
      <c r="N340" s="316"/>
      <c r="O340" s="5"/>
      <c r="P340" s="5"/>
      <c r="Q340" s="308"/>
      <c r="R340" s="292"/>
      <c r="S340" s="5"/>
      <c r="T340" s="5"/>
      <c r="U340" s="292"/>
      <c r="V340" s="5"/>
      <c r="W340"/>
      <c r="X340"/>
    </row>
    <row r="341" spans="1:24" s="4" customFormat="1" x14ac:dyDescent="0.2">
      <c r="A341" s="1"/>
      <c r="B341" s="191">
        <v>92211.21</v>
      </c>
      <c r="C341" s="191" t="s">
        <v>144</v>
      </c>
      <c r="D341" s="192"/>
      <c r="E341" s="192"/>
      <c r="F341" s="192"/>
      <c r="G341" s="433">
        <v>36805</v>
      </c>
      <c r="H341" s="344">
        <v>0</v>
      </c>
      <c r="I341" s="344"/>
      <c r="J341" s="433">
        <v>36805</v>
      </c>
      <c r="K341" s="77" t="s">
        <v>5</v>
      </c>
      <c r="L341" s="152" t="s">
        <v>5</v>
      </c>
      <c r="M341" s="316"/>
      <c r="N341" s="316"/>
      <c r="O341" s="5"/>
      <c r="P341" s="5"/>
      <c r="Q341" s="308"/>
      <c r="R341" s="292"/>
      <c r="S341" s="5"/>
      <c r="T341" s="5"/>
      <c r="U341" s="292"/>
      <c r="V341" s="5"/>
      <c r="W341"/>
      <c r="X341"/>
    </row>
    <row r="342" spans="1:24" s="4" customFormat="1" x14ac:dyDescent="0.2">
      <c r="A342" s="1"/>
      <c r="B342" s="54">
        <v>7</v>
      </c>
      <c r="C342" s="54" t="s">
        <v>147</v>
      </c>
      <c r="D342" s="211"/>
      <c r="E342" s="211"/>
      <c r="F342" s="211"/>
      <c r="G342" s="239">
        <v>0</v>
      </c>
      <c r="H342" s="347">
        <v>0</v>
      </c>
      <c r="I342" s="347">
        <v>0</v>
      </c>
      <c r="J342" s="239">
        <v>0</v>
      </c>
      <c r="K342" s="239">
        <v>0</v>
      </c>
      <c r="L342" s="239">
        <v>0</v>
      </c>
      <c r="M342" s="316"/>
      <c r="N342" s="316"/>
      <c r="O342" s="5"/>
      <c r="P342" s="5"/>
      <c r="Q342" s="308"/>
      <c r="R342" s="292"/>
      <c r="S342" s="5"/>
      <c r="T342" s="5"/>
      <c r="U342" s="292"/>
      <c r="V342" s="5"/>
      <c r="W342"/>
      <c r="X342"/>
    </row>
    <row r="343" spans="1:24" s="4" customFormat="1" ht="11.25" customHeight="1" x14ac:dyDescent="0.2">
      <c r="A343" s="1"/>
      <c r="B343" s="65">
        <v>4</v>
      </c>
      <c r="C343" s="65" t="s">
        <v>153</v>
      </c>
      <c r="D343" s="225"/>
      <c r="E343" s="225"/>
      <c r="F343" s="225"/>
      <c r="G343" s="239">
        <f>G344+G352</f>
        <v>5121</v>
      </c>
      <c r="H343" s="347">
        <f t="shared" ref="G343:J344" si="99">H344</f>
        <v>5500</v>
      </c>
      <c r="I343" s="347">
        <f t="shared" si="99"/>
        <v>38505</v>
      </c>
      <c r="J343" s="239">
        <f t="shared" si="99"/>
        <v>39131.06</v>
      </c>
      <c r="K343" s="84">
        <f>J343/G343*100</f>
        <v>764.12927162663539</v>
      </c>
      <c r="L343" s="84">
        <f>J343/I343*100</f>
        <v>101.6259187118556</v>
      </c>
      <c r="M343" s="316"/>
      <c r="N343" s="316"/>
      <c r="O343" s="5"/>
      <c r="P343" s="5"/>
      <c r="Q343" s="308"/>
      <c r="R343" s="292"/>
      <c r="S343" s="5"/>
      <c r="T343" s="5"/>
      <c r="U343" s="292"/>
      <c r="V343" s="5"/>
      <c r="W343"/>
      <c r="X343"/>
    </row>
    <row r="344" spans="1:24" s="4" customFormat="1" hidden="1" x14ac:dyDescent="0.2">
      <c r="A344" s="1"/>
      <c r="B344" s="229">
        <v>42</v>
      </c>
      <c r="C344" s="65" t="s">
        <v>155</v>
      </c>
      <c r="D344" s="230" t="e">
        <f>#REF!</f>
        <v>#REF!</v>
      </c>
      <c r="E344" s="230" t="e">
        <f>#REF!</f>
        <v>#REF!</v>
      </c>
      <c r="F344" s="230" t="e">
        <f>#REF!</f>
        <v>#REF!</v>
      </c>
      <c r="G344" s="239">
        <f t="shared" si="99"/>
        <v>5109</v>
      </c>
      <c r="H344" s="347">
        <f t="shared" si="99"/>
        <v>5500</v>
      </c>
      <c r="I344" s="347">
        <f t="shared" si="99"/>
        <v>38505</v>
      </c>
      <c r="J344" s="239">
        <f>J345+J351</f>
        <v>39131.06</v>
      </c>
      <c r="K344" s="84">
        <f>J344/G344*100</f>
        <v>765.92405558817768</v>
      </c>
      <c r="L344" s="84">
        <f>J344/I344*100</f>
        <v>101.6259187118556</v>
      </c>
      <c r="M344" s="316"/>
      <c r="N344" s="316"/>
      <c r="O344" s="5"/>
      <c r="P344" s="5"/>
      <c r="Q344" s="308"/>
      <c r="R344" s="292"/>
      <c r="S344" s="5"/>
      <c r="T344" s="5"/>
      <c r="U344" s="292"/>
      <c r="V344" s="5"/>
      <c r="W344"/>
      <c r="X344"/>
    </row>
    <row r="345" spans="1:24" s="4" customFormat="1" hidden="1" x14ac:dyDescent="0.2">
      <c r="A345" s="1"/>
      <c r="B345" s="140">
        <v>422</v>
      </c>
      <c r="C345" s="130" t="s">
        <v>158</v>
      </c>
      <c r="D345" s="236"/>
      <c r="E345" s="236"/>
      <c r="F345" s="236"/>
      <c r="G345" s="239">
        <f>SUM(G346:G350)</f>
        <v>5109</v>
      </c>
      <c r="H345" s="347">
        <f>SUM(H346:H350)</f>
        <v>5500</v>
      </c>
      <c r="I345" s="347">
        <f>SUM(I346:I350)</f>
        <v>38505</v>
      </c>
      <c r="J345" s="239">
        <f>SUM(J346:J350)</f>
        <v>39131.06</v>
      </c>
      <c r="K345" s="59">
        <f>J345/G345*100</f>
        <v>765.92405558817768</v>
      </c>
      <c r="L345" s="59">
        <f>J345/I345*100</f>
        <v>101.6259187118556</v>
      </c>
      <c r="M345" s="316"/>
      <c r="N345" s="316"/>
      <c r="O345" s="5"/>
      <c r="P345" s="5"/>
      <c r="Q345" s="308"/>
      <c r="R345" s="292"/>
      <c r="S345" s="5"/>
      <c r="T345" s="5"/>
      <c r="U345" s="292"/>
      <c r="V345" s="5"/>
      <c r="W345"/>
      <c r="X345"/>
    </row>
    <row r="346" spans="1:24" hidden="1" x14ac:dyDescent="0.2">
      <c r="B346" s="99">
        <v>4221</v>
      </c>
      <c r="C346" s="100" t="s">
        <v>159</v>
      </c>
      <c r="D346" s="150"/>
      <c r="E346" s="150"/>
      <c r="F346" s="150"/>
      <c r="G346" s="434">
        <v>5109</v>
      </c>
      <c r="H346" s="344">
        <v>3000</v>
      </c>
      <c r="I346" s="344">
        <v>3000</v>
      </c>
      <c r="J346" s="434">
        <v>2899</v>
      </c>
      <c r="K346" s="77">
        <f>J346/G346*100</f>
        <v>56.743002544529261</v>
      </c>
      <c r="L346" s="77">
        <f>J346/I346*100</f>
        <v>96.63333333333334</v>
      </c>
      <c r="M346" s="316"/>
      <c r="N346" s="316"/>
    </row>
    <row r="347" spans="1:24" hidden="1" x14ac:dyDescent="0.2">
      <c r="B347" s="99">
        <v>4222</v>
      </c>
      <c r="C347" s="100" t="s">
        <v>228</v>
      </c>
      <c r="D347" s="150"/>
      <c r="E347" s="150"/>
      <c r="F347" s="150"/>
      <c r="G347" s="434"/>
      <c r="H347" s="344">
        <v>0</v>
      </c>
      <c r="I347" s="344">
        <v>0</v>
      </c>
      <c r="J347" s="434">
        <v>0</v>
      </c>
      <c r="K347" s="77"/>
      <c r="L347" s="77"/>
      <c r="M347" s="316"/>
      <c r="N347" s="316"/>
    </row>
    <row r="348" spans="1:24" hidden="1" x14ac:dyDescent="0.2">
      <c r="B348" s="99">
        <v>4223</v>
      </c>
      <c r="C348" s="100" t="s">
        <v>161</v>
      </c>
      <c r="D348" s="150"/>
      <c r="E348" s="150"/>
      <c r="F348" s="150"/>
      <c r="G348" s="434">
        <v>0</v>
      </c>
      <c r="H348" s="344"/>
      <c r="I348" s="344">
        <v>5125</v>
      </c>
      <c r="J348" s="434">
        <v>5125</v>
      </c>
      <c r="K348" s="77"/>
      <c r="L348" s="77"/>
      <c r="M348" s="316"/>
      <c r="N348" s="316"/>
    </row>
    <row r="349" spans="1:24" hidden="1" x14ac:dyDescent="0.2">
      <c r="B349" s="99">
        <v>4224</v>
      </c>
      <c r="C349" s="100" t="s">
        <v>229</v>
      </c>
      <c r="D349" s="150"/>
      <c r="E349" s="150"/>
      <c r="F349" s="150"/>
      <c r="G349" s="434"/>
      <c r="H349" s="344">
        <v>500</v>
      </c>
      <c r="I349" s="344">
        <v>500</v>
      </c>
      <c r="J349" s="434">
        <v>0</v>
      </c>
      <c r="K349" s="77"/>
      <c r="L349" s="77"/>
      <c r="M349" s="316"/>
      <c r="N349" s="316"/>
    </row>
    <row r="350" spans="1:24" s="8" customFormat="1" hidden="1" x14ac:dyDescent="0.2">
      <c r="A350" s="308"/>
      <c r="B350" s="99">
        <v>4227</v>
      </c>
      <c r="C350" s="100" t="s">
        <v>163</v>
      </c>
      <c r="D350" s="150"/>
      <c r="E350" s="150"/>
      <c r="F350" s="150"/>
      <c r="G350" s="434"/>
      <c r="H350" s="344">
        <v>2000</v>
      </c>
      <c r="I350" s="344">
        <v>29880</v>
      </c>
      <c r="J350" s="434">
        <v>31107.06</v>
      </c>
      <c r="K350" s="77">
        <v>0</v>
      </c>
      <c r="L350" s="77">
        <v>0</v>
      </c>
      <c r="M350" s="316"/>
      <c r="N350" s="316"/>
      <c r="O350" s="5"/>
      <c r="P350" s="5"/>
      <c r="Q350" s="308"/>
      <c r="R350" s="292"/>
      <c r="S350" s="5"/>
      <c r="T350" s="5"/>
      <c r="U350" s="292"/>
      <c r="V350" s="5"/>
    </row>
    <row r="351" spans="1:24" s="8" customFormat="1" hidden="1" x14ac:dyDescent="0.2">
      <c r="A351" s="308"/>
      <c r="B351" s="229">
        <v>424</v>
      </c>
      <c r="C351" s="65" t="s">
        <v>230</v>
      </c>
      <c r="D351" s="157"/>
      <c r="E351" s="157"/>
      <c r="F351" s="157"/>
      <c r="G351" s="435"/>
      <c r="H351" s="326"/>
      <c r="I351" s="326"/>
      <c r="J351" s="435">
        <f>J352</f>
        <v>0</v>
      </c>
      <c r="K351" s="77"/>
      <c r="L351" s="77"/>
      <c r="M351" s="316"/>
      <c r="N351" s="316"/>
      <c r="O351" s="5"/>
      <c r="P351" s="5"/>
      <c r="Q351" s="308"/>
      <c r="R351" s="292"/>
      <c r="S351" s="5"/>
      <c r="T351" s="5"/>
      <c r="U351" s="292"/>
      <c r="V351" s="5"/>
    </row>
    <row r="352" spans="1:24" s="8" customFormat="1" hidden="1" x14ac:dyDescent="0.2">
      <c r="A352" s="308"/>
      <c r="B352" s="436">
        <v>4241</v>
      </c>
      <c r="C352" s="71" t="s">
        <v>230</v>
      </c>
      <c r="D352" s="157"/>
      <c r="E352" s="157"/>
      <c r="F352" s="157"/>
      <c r="G352" s="435">
        <v>12</v>
      </c>
      <c r="H352" s="326"/>
      <c r="I352" s="326"/>
      <c r="J352" s="435">
        <v>0</v>
      </c>
      <c r="K352" s="77"/>
      <c r="L352" s="77"/>
      <c r="M352" s="316"/>
      <c r="N352" s="316"/>
      <c r="O352" s="5"/>
      <c r="P352" s="5"/>
      <c r="Q352" s="308"/>
      <c r="R352" s="292"/>
      <c r="S352" s="5"/>
      <c r="T352" s="5"/>
      <c r="U352" s="292"/>
      <c r="V352" s="5"/>
    </row>
    <row r="353" spans="2:14" x14ac:dyDescent="0.2">
      <c r="B353" s="53"/>
      <c r="C353" s="54" t="s">
        <v>169</v>
      </c>
      <c r="D353" s="241"/>
      <c r="E353" s="241"/>
      <c r="F353" s="241"/>
      <c r="G353" s="352">
        <f>IF(G343&gt;G342,G343-G342,0)</f>
        <v>5121</v>
      </c>
      <c r="H353" s="353">
        <f>IF(H343&gt;H342,H343-H342,0)</f>
        <v>5500</v>
      </c>
      <c r="I353" s="353">
        <f>IF(I343&gt;I342,I343-I342,0)</f>
        <v>38505</v>
      </c>
      <c r="J353" s="437">
        <f>IF(J343&gt;J342,J343-J342,0)</f>
        <v>39131.06</v>
      </c>
      <c r="K353" s="77">
        <f>J353/G353*100</f>
        <v>764.12927162663539</v>
      </c>
      <c r="L353" s="77">
        <f>J353/I353*100</f>
        <v>101.6259187118556</v>
      </c>
      <c r="M353" s="358"/>
      <c r="N353" s="358"/>
    </row>
    <row r="354" spans="2:14" x14ac:dyDescent="0.2">
      <c r="B354" s="93">
        <v>92212</v>
      </c>
      <c r="C354" s="94" t="s">
        <v>170</v>
      </c>
      <c r="D354" s="236"/>
      <c r="E354" s="236"/>
      <c r="F354" s="236"/>
      <c r="G354" s="339">
        <v>0</v>
      </c>
      <c r="H354" s="340">
        <v>0</v>
      </c>
      <c r="I354" s="340">
        <v>0</v>
      </c>
      <c r="J354" s="432">
        <v>0</v>
      </c>
      <c r="K354" s="77"/>
      <c r="L354" s="77">
        <v>0</v>
      </c>
      <c r="M354" s="14"/>
      <c r="N354" s="14"/>
    </row>
    <row r="355" spans="2:14" x14ac:dyDescent="0.2">
      <c r="B355" s="93">
        <v>92222</v>
      </c>
      <c r="C355" s="94" t="s">
        <v>171</v>
      </c>
      <c r="D355" s="236"/>
      <c r="E355" s="236"/>
      <c r="F355" s="236"/>
      <c r="G355" s="339">
        <v>0</v>
      </c>
      <c r="H355" s="340">
        <v>0</v>
      </c>
      <c r="I355" s="340">
        <v>0</v>
      </c>
      <c r="J355" s="432">
        <v>0</v>
      </c>
      <c r="K355" s="77" t="s">
        <v>5</v>
      </c>
      <c r="L355" s="77" t="s">
        <v>5</v>
      </c>
      <c r="M355" s="310"/>
      <c r="N355" s="310"/>
    </row>
    <row r="356" spans="2:14" x14ac:dyDescent="0.2">
      <c r="B356" s="438"/>
      <c r="C356" s="438" t="s">
        <v>172</v>
      </c>
      <c r="D356" s="439"/>
      <c r="E356" s="439"/>
      <c r="F356" s="439"/>
      <c r="G356" s="440">
        <f>G342+G293</f>
        <v>52919</v>
      </c>
      <c r="H356" s="440">
        <f>H342+H293</f>
        <v>46000</v>
      </c>
      <c r="I356" s="440">
        <f>I342+I293+I363</f>
        <v>110048</v>
      </c>
      <c r="J356" s="440">
        <f>J342+J293+J363</f>
        <v>126106</v>
      </c>
      <c r="K356" s="441">
        <f>J356/G356*100</f>
        <v>238.30004346265045</v>
      </c>
      <c r="L356" s="441">
        <f>J356/I356*100</f>
        <v>114.59181448095377</v>
      </c>
      <c r="M356" s="310"/>
      <c r="N356" s="310"/>
    </row>
    <row r="357" spans="2:14" x14ac:dyDescent="0.2">
      <c r="B357" s="442"/>
      <c r="C357" s="442" t="s">
        <v>173</v>
      </c>
      <c r="D357" s="439" t="e">
        <f>D305+D329+D334+D344+D324</f>
        <v>#REF!</v>
      </c>
      <c r="E357" s="439" t="e">
        <f>E305+E329+E334+E344+E324</f>
        <v>#REF!</v>
      </c>
      <c r="F357" s="439" t="e">
        <f>F305+F329+F334+F344+F324</f>
        <v>#REF!</v>
      </c>
      <c r="G357" s="440">
        <f>G343+G304</f>
        <v>45737.15</v>
      </c>
      <c r="H357" s="440">
        <f>H343+H304</f>
        <v>46000</v>
      </c>
      <c r="I357" s="440">
        <f>I343+I304</f>
        <v>110048</v>
      </c>
      <c r="J357" s="440">
        <f>J343+J304</f>
        <v>56405.34</v>
      </c>
      <c r="K357" s="441">
        <f>J357/G357*100</f>
        <v>123.32499948072847</v>
      </c>
      <c r="L357" s="441">
        <f>J357/I357*100</f>
        <v>51.255215905786564</v>
      </c>
      <c r="M357" s="316"/>
      <c r="N357" s="316"/>
    </row>
    <row r="358" spans="2:14" x14ac:dyDescent="0.2">
      <c r="B358" s="130"/>
      <c r="C358" s="130" t="s">
        <v>174</v>
      </c>
      <c r="D358" s="262"/>
      <c r="E358" s="262"/>
      <c r="F358" s="262"/>
      <c r="G358" s="339">
        <f>IF(G356&gt;G357,G356-G357,0)</f>
        <v>7181.8499999999985</v>
      </c>
      <c r="H358" s="340">
        <f>IF(H356&gt;H357,H356-H357,0)</f>
        <v>0</v>
      </c>
      <c r="I358" s="340">
        <f>IF(I356&gt;I357,I356-I357,0)</f>
        <v>0</v>
      </c>
      <c r="J358" s="339">
        <v>69701</v>
      </c>
      <c r="K358" s="152" t="s">
        <v>5</v>
      </c>
      <c r="L358" s="264" t="s">
        <v>5</v>
      </c>
      <c r="M358" s="316"/>
      <c r="N358" s="316"/>
    </row>
    <row r="359" spans="2:14" x14ac:dyDescent="0.2">
      <c r="B359" s="130"/>
      <c r="C359" s="130" t="s">
        <v>175</v>
      </c>
      <c r="D359" s="266"/>
      <c r="E359" s="266"/>
      <c r="F359" s="266"/>
      <c r="G359" s="339">
        <f>IF(G357&gt;G356,G357-G356,0)</f>
        <v>0</v>
      </c>
      <c r="H359" s="340">
        <f>IF(H357&gt;H356,H357-H356,0)</f>
        <v>0</v>
      </c>
      <c r="I359" s="340">
        <v>0</v>
      </c>
      <c r="J359" s="432">
        <f>IF(J357&gt;J356,J357-J356,0)</f>
        <v>0</v>
      </c>
      <c r="K359" s="152" t="s">
        <v>5</v>
      </c>
      <c r="L359" s="264">
        <v>0</v>
      </c>
      <c r="M359" s="316"/>
      <c r="N359" s="316"/>
    </row>
    <row r="360" spans="2:14" x14ac:dyDescent="0.2">
      <c r="B360" s="130" t="s">
        <v>176</v>
      </c>
      <c r="C360" s="130" t="s">
        <v>177</v>
      </c>
      <c r="D360" s="266"/>
      <c r="E360" s="266"/>
      <c r="F360" s="266"/>
      <c r="G360" s="433">
        <v>36805</v>
      </c>
      <c r="H360" s="340">
        <f>H341-H355+H354</f>
        <v>0</v>
      </c>
      <c r="I360" s="340"/>
      <c r="J360" s="433">
        <v>43988</v>
      </c>
      <c r="K360" s="152">
        <v>0</v>
      </c>
      <c r="L360" s="264" t="e">
        <f>J360/I360*100</f>
        <v>#DIV/0!</v>
      </c>
      <c r="M360" s="316"/>
      <c r="N360" s="316"/>
    </row>
    <row r="361" spans="2:14" x14ac:dyDescent="0.2">
      <c r="B361" s="130" t="s">
        <v>178</v>
      </c>
      <c r="C361" s="130" t="s">
        <v>179</v>
      </c>
      <c r="D361" s="266"/>
      <c r="E361" s="266"/>
      <c r="F361" s="266"/>
      <c r="G361" s="324"/>
      <c r="H361" s="296">
        <v>0</v>
      </c>
      <c r="I361" s="296">
        <v>0</v>
      </c>
      <c r="J361" s="443">
        <v>0</v>
      </c>
      <c r="K361" s="141" t="s">
        <v>5</v>
      </c>
      <c r="L361" s="264" t="e">
        <f t="shared" ref="L361:L365" si="100">J361/I361*100</f>
        <v>#DIV/0!</v>
      </c>
      <c r="M361" s="316"/>
      <c r="N361" s="316"/>
    </row>
    <row r="362" spans="2:14" x14ac:dyDescent="0.2">
      <c r="B362" s="275"/>
      <c r="C362" s="94" t="s">
        <v>180</v>
      </c>
      <c r="D362" s="266"/>
      <c r="E362" s="266"/>
      <c r="F362" s="266"/>
      <c r="G362" s="444">
        <v>43988</v>
      </c>
      <c r="H362" s="367">
        <f>H358-H359+H360-H361</f>
        <v>0</v>
      </c>
      <c r="I362" s="367">
        <f>I358-I359+I360-I361</f>
        <v>0</v>
      </c>
      <c r="J362" s="445">
        <f>J358-J359+J360-J361</f>
        <v>113689</v>
      </c>
      <c r="K362" s="446">
        <v>0</v>
      </c>
      <c r="L362" s="369" t="e">
        <f t="shared" si="100"/>
        <v>#DIV/0!</v>
      </c>
      <c r="M362" s="316"/>
      <c r="N362" s="316"/>
    </row>
    <row r="363" spans="2:14" ht="12" customHeight="1" x14ac:dyDescent="0.2">
      <c r="B363" s="95">
        <v>8</v>
      </c>
      <c r="C363" s="94" t="s">
        <v>181</v>
      </c>
      <c r="D363" s="142">
        <v>0</v>
      </c>
      <c r="E363" s="142"/>
      <c r="F363" s="142">
        <v>26460</v>
      </c>
      <c r="G363" s="142">
        <v>0</v>
      </c>
      <c r="H363" s="143">
        <v>0</v>
      </c>
      <c r="I363" s="142">
        <v>26460</v>
      </c>
      <c r="J363" s="142">
        <v>26460</v>
      </c>
      <c r="K363" s="77"/>
      <c r="L363" s="264">
        <f t="shared" si="100"/>
        <v>100</v>
      </c>
      <c r="M363" s="316"/>
      <c r="N363" s="316"/>
    </row>
    <row r="364" spans="2:14" hidden="1" x14ac:dyDescent="0.2">
      <c r="B364" s="95">
        <v>83</v>
      </c>
      <c r="C364" s="94" t="s">
        <v>182</v>
      </c>
      <c r="D364" s="142">
        <v>0</v>
      </c>
      <c r="E364" s="142"/>
      <c r="F364" s="142">
        <v>26460</v>
      </c>
      <c r="G364" s="142">
        <v>0</v>
      </c>
      <c r="H364" s="143">
        <v>0</v>
      </c>
      <c r="I364" s="142">
        <v>26460</v>
      </c>
      <c r="J364" s="142">
        <v>26460</v>
      </c>
      <c r="K364" s="447">
        <v>0</v>
      </c>
      <c r="L364" s="264">
        <f t="shared" si="100"/>
        <v>100</v>
      </c>
      <c r="M364" s="316"/>
      <c r="N364" s="316"/>
    </row>
    <row r="365" spans="2:14" hidden="1" x14ac:dyDescent="0.2">
      <c r="B365" s="95">
        <v>8331</v>
      </c>
      <c r="C365" s="94" t="s">
        <v>183</v>
      </c>
      <c r="D365" s="142">
        <v>0</v>
      </c>
      <c r="E365" s="142"/>
      <c r="F365" s="142">
        <v>26460</v>
      </c>
      <c r="G365" s="142">
        <v>0</v>
      </c>
      <c r="H365" s="143">
        <v>0</v>
      </c>
      <c r="I365" s="88">
        <v>26460</v>
      </c>
      <c r="J365" s="88">
        <v>26460</v>
      </c>
      <c r="K365" s="447">
        <v>0</v>
      </c>
      <c r="L365" s="264">
        <f t="shared" si="100"/>
        <v>100</v>
      </c>
      <c r="M365" s="316"/>
      <c r="N365" s="316"/>
    </row>
    <row r="366" spans="2:14" x14ac:dyDescent="0.2">
      <c r="B366" s="370"/>
      <c r="C366" s="371"/>
      <c r="D366" s="372"/>
      <c r="E366" s="372"/>
      <c r="F366" s="372"/>
      <c r="G366" s="291"/>
      <c r="H366" s="291"/>
      <c r="I366" s="291"/>
      <c r="J366" s="291"/>
      <c r="K366" s="448"/>
      <c r="L366" s="375"/>
      <c r="M366" s="316"/>
      <c r="N366" s="316"/>
    </row>
    <row r="367" spans="2:14" x14ac:dyDescent="0.2">
      <c r="B367" s="545" t="s">
        <v>231</v>
      </c>
      <c r="C367" s="546"/>
      <c r="D367" s="546"/>
      <c r="E367" s="546"/>
      <c r="F367" s="546"/>
      <c r="G367" s="546"/>
      <c r="H367" s="546"/>
      <c r="I367" s="546"/>
      <c r="J367" s="546"/>
      <c r="K367" s="546"/>
      <c r="L367" s="547"/>
      <c r="M367" s="316"/>
      <c r="N367" s="316"/>
    </row>
    <row r="368" spans="2:14" x14ac:dyDescent="0.2">
      <c r="B368" s="30"/>
      <c r="C368" s="31">
        <v>1</v>
      </c>
      <c r="D368" s="15"/>
      <c r="E368" s="15"/>
      <c r="F368" s="16"/>
      <c r="G368" s="32">
        <v>2</v>
      </c>
      <c r="H368" s="33">
        <v>3</v>
      </c>
      <c r="I368" s="33">
        <v>4</v>
      </c>
      <c r="J368" s="32">
        <v>5</v>
      </c>
      <c r="K368" s="34">
        <v>6</v>
      </c>
      <c r="L368" s="34">
        <v>7</v>
      </c>
      <c r="M368" s="316"/>
      <c r="N368" s="316"/>
    </row>
    <row r="369" spans="1:24" x14ac:dyDescent="0.2">
      <c r="B369" s="541" t="s">
        <v>12</v>
      </c>
      <c r="C369" s="39" t="s">
        <v>13</v>
      </c>
      <c r="G369" s="309" t="s">
        <v>14</v>
      </c>
      <c r="H369" s="42" t="s">
        <v>190</v>
      </c>
      <c r="I369" s="42" t="s">
        <v>16</v>
      </c>
      <c r="J369" s="309" t="s">
        <v>14</v>
      </c>
      <c r="K369" s="515" t="s">
        <v>17</v>
      </c>
      <c r="L369" s="515" t="s">
        <v>18</v>
      </c>
      <c r="M369" s="316"/>
      <c r="N369" s="316"/>
    </row>
    <row r="370" spans="1:24" ht="22.5" x14ac:dyDescent="0.2">
      <c r="B370" s="524"/>
      <c r="C370" s="44" t="s">
        <v>27</v>
      </c>
      <c r="D370" s="45" t="s">
        <v>28</v>
      </c>
      <c r="E370" s="46" t="s">
        <v>29</v>
      </c>
      <c r="F370" s="47" t="s">
        <v>30</v>
      </c>
      <c r="G370" s="311" t="s">
        <v>232</v>
      </c>
      <c r="H370" s="51" t="s">
        <v>233</v>
      </c>
      <c r="I370" s="51" t="s">
        <v>234</v>
      </c>
      <c r="J370" s="311" t="s">
        <v>235</v>
      </c>
      <c r="K370" s="516"/>
      <c r="L370" s="516"/>
      <c r="M370" s="316"/>
      <c r="N370" s="316"/>
    </row>
    <row r="371" spans="1:24" ht="11.25" customHeight="1" x14ac:dyDescent="0.2">
      <c r="B371" s="53">
        <v>6</v>
      </c>
      <c r="C371" s="54" t="s">
        <v>37</v>
      </c>
      <c r="D371" s="55"/>
      <c r="E371" s="55"/>
      <c r="F371" s="56"/>
      <c r="G371" s="312">
        <f>G372</f>
        <v>21435</v>
      </c>
      <c r="H371" s="313">
        <f>H372</f>
        <v>21000</v>
      </c>
      <c r="I371" s="313">
        <f>I372</f>
        <v>27000</v>
      </c>
      <c r="J371" s="312">
        <f>J372</f>
        <v>39486</v>
      </c>
      <c r="K371" s="59">
        <f t="shared" ref="K371:K376" si="101">J371/G371*100</f>
        <v>184.21273617914628</v>
      </c>
      <c r="L371" s="59">
        <f>J371/I371*100</f>
        <v>146.24444444444444</v>
      </c>
      <c r="M371" s="316"/>
      <c r="N371" s="316"/>
    </row>
    <row r="372" spans="1:24" hidden="1" x14ac:dyDescent="0.2">
      <c r="B372" s="93">
        <v>65</v>
      </c>
      <c r="C372" s="94" t="s">
        <v>62</v>
      </c>
      <c r="D372" s="55"/>
      <c r="E372" s="55"/>
      <c r="F372" s="56"/>
      <c r="G372" s="312">
        <f t="shared" ref="G372:J373" si="102">G373</f>
        <v>21435</v>
      </c>
      <c r="H372" s="313">
        <f t="shared" si="102"/>
        <v>21000</v>
      </c>
      <c r="I372" s="313">
        <f t="shared" si="102"/>
        <v>27000</v>
      </c>
      <c r="J372" s="320">
        <f t="shared" si="102"/>
        <v>39486</v>
      </c>
      <c r="K372" s="59">
        <f t="shared" si="101"/>
        <v>184.21273617914628</v>
      </c>
      <c r="L372" s="59">
        <f>J372/I372*100</f>
        <v>146.24444444444444</v>
      </c>
      <c r="M372" s="316"/>
      <c r="N372" s="316"/>
    </row>
    <row r="373" spans="1:24" s="116" customFormat="1" hidden="1" x14ac:dyDescent="0.2">
      <c r="A373" s="308"/>
      <c r="B373" s="93">
        <v>652</v>
      </c>
      <c r="C373" s="94" t="s">
        <v>63</v>
      </c>
      <c r="D373" s="55"/>
      <c r="E373" s="55"/>
      <c r="F373" s="56"/>
      <c r="G373" s="324">
        <f t="shared" si="102"/>
        <v>21435</v>
      </c>
      <c r="H373" s="296">
        <f t="shared" si="102"/>
        <v>21000</v>
      </c>
      <c r="I373" s="296">
        <f t="shared" si="102"/>
        <v>27000</v>
      </c>
      <c r="J373" s="338">
        <f t="shared" si="102"/>
        <v>39486</v>
      </c>
      <c r="K373" s="59">
        <f t="shared" si="101"/>
        <v>184.21273617914628</v>
      </c>
      <c r="L373" s="59">
        <f>J373/I373*100</f>
        <v>146.24444444444444</v>
      </c>
      <c r="M373" s="316"/>
      <c r="N373" s="316"/>
      <c r="O373" s="5"/>
      <c r="P373" s="5"/>
      <c r="Q373" s="308"/>
      <c r="R373" s="292"/>
      <c r="S373" s="5"/>
      <c r="T373" s="5"/>
      <c r="U373" s="292"/>
      <c r="V373" s="5"/>
    </row>
    <row r="374" spans="1:24" hidden="1" x14ac:dyDescent="0.2">
      <c r="B374" s="99">
        <v>6526</v>
      </c>
      <c r="C374" s="100" t="s">
        <v>64</v>
      </c>
      <c r="D374" s="46"/>
      <c r="E374" s="46"/>
      <c r="F374" s="47"/>
      <c r="G374" s="325">
        <v>21435</v>
      </c>
      <c r="H374" s="317">
        <v>21000</v>
      </c>
      <c r="I374" s="317">
        <v>27000</v>
      </c>
      <c r="J374" s="325">
        <v>39486</v>
      </c>
      <c r="K374" s="59">
        <f t="shared" si="101"/>
        <v>184.21273617914628</v>
      </c>
      <c r="L374" s="77">
        <f>J374/I374*100</f>
        <v>146.24444444444444</v>
      </c>
      <c r="M374" s="316"/>
      <c r="N374" s="316"/>
    </row>
    <row r="375" spans="1:24" ht="12" customHeight="1" x14ac:dyDescent="0.2">
      <c r="B375" s="130">
        <v>3</v>
      </c>
      <c r="C375" s="130" t="s">
        <v>77</v>
      </c>
      <c r="D375" s="138"/>
      <c r="E375" s="138"/>
      <c r="F375" s="139"/>
      <c r="G375" s="312">
        <f>G376</f>
        <v>20934</v>
      </c>
      <c r="H375" s="313">
        <f>H376</f>
        <v>21000</v>
      </c>
      <c r="I375" s="313">
        <f>I376</f>
        <v>27000</v>
      </c>
      <c r="J375" s="312">
        <f>J376</f>
        <v>37223.06</v>
      </c>
      <c r="K375" s="59">
        <f t="shared" si="101"/>
        <v>177.81150281838157</v>
      </c>
      <c r="L375" s="59">
        <f t="shared" ref="L375:L386" si="103">J375/I375*100</f>
        <v>137.86318518518516</v>
      </c>
      <c r="M375" s="316"/>
      <c r="N375" s="316"/>
    </row>
    <row r="376" spans="1:24" hidden="1" x14ac:dyDescent="0.2">
      <c r="B376" s="140">
        <v>32</v>
      </c>
      <c r="C376" s="130" t="s">
        <v>91</v>
      </c>
      <c r="D376" s="148" t="e">
        <f>D377+D379+D383</f>
        <v>#REF!</v>
      </c>
      <c r="E376" s="148">
        <f>E377+E379+E383</f>
        <v>31405.78</v>
      </c>
      <c r="F376" s="148">
        <f>F377+F379+F383</f>
        <v>7934.4400000000005</v>
      </c>
      <c r="G376" s="324">
        <f>G377+G379+G383+G386</f>
        <v>20934</v>
      </c>
      <c r="H376" s="296">
        <f>H377+H379+H383+H386</f>
        <v>21000</v>
      </c>
      <c r="I376" s="296">
        <f>I377+I379+I383+I386</f>
        <v>27000</v>
      </c>
      <c r="J376" s="324">
        <f>J377+J379+J383+J386</f>
        <v>37223.06</v>
      </c>
      <c r="K376" s="59">
        <f t="shared" si="101"/>
        <v>177.81150281838157</v>
      </c>
      <c r="L376" s="59">
        <f t="shared" si="103"/>
        <v>137.86318518518516</v>
      </c>
      <c r="M376" s="316"/>
      <c r="N376" s="316"/>
    </row>
    <row r="377" spans="1:24" hidden="1" x14ac:dyDescent="0.2">
      <c r="B377" s="140">
        <v>321</v>
      </c>
      <c r="C377" s="130" t="s">
        <v>92</v>
      </c>
      <c r="D377" s="149" t="e">
        <f t="shared" ref="D377:J377" si="104">SUM(D378:D378)</f>
        <v>#REF!</v>
      </c>
      <c r="E377" s="149">
        <f t="shared" si="104"/>
        <v>4268.28</v>
      </c>
      <c r="F377" s="149">
        <f t="shared" si="104"/>
        <v>1048</v>
      </c>
      <c r="G377" s="324">
        <f t="shared" si="104"/>
        <v>1439</v>
      </c>
      <c r="H377" s="296">
        <f t="shared" si="104"/>
        <v>1000</v>
      </c>
      <c r="I377" s="296">
        <f t="shared" si="104"/>
        <v>2200</v>
      </c>
      <c r="J377" s="324">
        <f t="shared" si="104"/>
        <v>3199.96</v>
      </c>
      <c r="K377" s="59">
        <v>0</v>
      </c>
      <c r="L377" s="59">
        <f t="shared" si="103"/>
        <v>145.45272727272726</v>
      </c>
      <c r="M377" s="316"/>
      <c r="N377" s="316"/>
    </row>
    <row r="378" spans="1:24" hidden="1" x14ac:dyDescent="0.2">
      <c r="B378" s="99">
        <v>3211</v>
      </c>
      <c r="C378" s="100" t="s">
        <v>94</v>
      </c>
      <c r="D378" s="150" t="e">
        <f>#REF!</f>
        <v>#REF!</v>
      </c>
      <c r="E378" s="150">
        <v>4268.28</v>
      </c>
      <c r="F378" s="150">
        <v>1048</v>
      </c>
      <c r="G378" s="328">
        <v>1439</v>
      </c>
      <c r="H378" s="326">
        <v>1000</v>
      </c>
      <c r="I378" s="326">
        <v>2200</v>
      </c>
      <c r="J378" s="328">
        <v>3199.96</v>
      </c>
      <c r="K378" s="77">
        <v>0</v>
      </c>
      <c r="L378" s="77">
        <f t="shared" si="103"/>
        <v>145.45272727272726</v>
      </c>
      <c r="M378" s="316"/>
      <c r="N378" s="316"/>
    </row>
    <row r="379" spans="1:24" hidden="1" x14ac:dyDescent="0.2">
      <c r="B379" s="140">
        <v>322</v>
      </c>
      <c r="C379" s="130" t="s">
        <v>98</v>
      </c>
      <c r="D379" s="149" t="e">
        <f>SUM(D380:D381)</f>
        <v>#REF!</v>
      </c>
      <c r="E379" s="149">
        <f>SUM(E380:E381)</f>
        <v>20732.68</v>
      </c>
      <c r="F379" s="149">
        <f>SUM(F380:F381)</f>
        <v>2950.83</v>
      </c>
      <c r="G379" s="324">
        <f>SUM(G380:G382)</f>
        <v>5886</v>
      </c>
      <c r="H379" s="296">
        <f>SUM(H380:H382)</f>
        <v>6000</v>
      </c>
      <c r="I379" s="296">
        <f>SUM(I380:I382)</f>
        <v>3650</v>
      </c>
      <c r="J379" s="324">
        <f>SUM(J380:J382)</f>
        <v>2753.1</v>
      </c>
      <c r="K379" s="59">
        <f>J379/G379*100</f>
        <v>46.773700305810394</v>
      </c>
      <c r="L379" s="59">
        <f t="shared" si="103"/>
        <v>75.427397260273963</v>
      </c>
      <c r="M379" s="316"/>
      <c r="N379" s="316"/>
    </row>
    <row r="380" spans="1:24" hidden="1" x14ac:dyDescent="0.2">
      <c r="B380" s="99">
        <v>3221</v>
      </c>
      <c r="C380" s="100" t="s">
        <v>99</v>
      </c>
      <c r="D380" s="150" t="e">
        <f>#REF!</f>
        <v>#REF!</v>
      </c>
      <c r="E380" s="150">
        <v>20732.68</v>
      </c>
      <c r="F380" s="150">
        <v>2950.83</v>
      </c>
      <c r="G380" s="328">
        <v>2500</v>
      </c>
      <c r="H380" s="326">
        <v>2500</v>
      </c>
      <c r="I380" s="326">
        <v>3000</v>
      </c>
      <c r="J380" s="328">
        <v>2753.1</v>
      </c>
      <c r="K380" s="77">
        <f>J380/G380*100</f>
        <v>110.124</v>
      </c>
      <c r="L380" s="77">
        <f t="shared" si="103"/>
        <v>91.77</v>
      </c>
      <c r="M380" s="316"/>
      <c r="N380" s="316"/>
    </row>
    <row r="381" spans="1:24" hidden="1" x14ac:dyDescent="0.2">
      <c r="B381" s="99">
        <v>3224</v>
      </c>
      <c r="C381" s="100" t="s">
        <v>103</v>
      </c>
      <c r="D381" s="150"/>
      <c r="E381" s="150">
        <v>0</v>
      </c>
      <c r="F381" s="150"/>
      <c r="G381" s="328">
        <v>3386</v>
      </c>
      <c r="H381" s="326">
        <v>3000</v>
      </c>
      <c r="I381" s="326">
        <v>650</v>
      </c>
      <c r="J381" s="328">
        <v>0</v>
      </c>
      <c r="K381" s="77">
        <f>J381/G381*100</f>
        <v>0</v>
      </c>
      <c r="L381" s="77">
        <f t="shared" si="103"/>
        <v>0</v>
      </c>
      <c r="M381" s="316"/>
      <c r="N381" s="316"/>
    </row>
    <row r="382" spans="1:24" hidden="1" x14ac:dyDescent="0.2">
      <c r="B382" s="99">
        <v>3225</v>
      </c>
      <c r="C382" s="100" t="s">
        <v>104</v>
      </c>
      <c r="D382" s="150"/>
      <c r="E382" s="150"/>
      <c r="F382" s="150"/>
      <c r="G382" s="328"/>
      <c r="H382" s="326">
        <v>500</v>
      </c>
      <c r="I382" s="326">
        <v>0</v>
      </c>
      <c r="J382" s="328"/>
      <c r="K382" s="77"/>
      <c r="L382" s="77"/>
      <c r="M382" s="316"/>
      <c r="N382" s="316"/>
    </row>
    <row r="383" spans="1:24" hidden="1" x14ac:dyDescent="0.2">
      <c r="B383" s="140">
        <v>323</v>
      </c>
      <c r="C383" s="130" t="s">
        <v>106</v>
      </c>
      <c r="D383" s="149" t="e">
        <f>SUM(D385:D385)</f>
        <v>#REF!</v>
      </c>
      <c r="E383" s="149">
        <f>SUM(E385:E385)</f>
        <v>6404.82</v>
      </c>
      <c r="F383" s="149">
        <f>SUM(F385:F385)</f>
        <v>3935.61</v>
      </c>
      <c r="G383" s="324">
        <f>SUM(G384:G385)</f>
        <v>1475</v>
      </c>
      <c r="H383" s="296">
        <f>SUM(H384:H385)</f>
        <v>3000</v>
      </c>
      <c r="I383" s="296">
        <f>SUM(I384:I385)</f>
        <v>6150</v>
      </c>
      <c r="J383" s="324">
        <f>SUM(J384:J385)</f>
        <v>8600</v>
      </c>
      <c r="K383" s="59">
        <f>J383/G383*100</f>
        <v>583.05084745762713</v>
      </c>
      <c r="L383" s="59">
        <f t="shared" si="103"/>
        <v>139.83739837398375</v>
      </c>
      <c r="M383" s="316"/>
      <c r="N383" s="316"/>
    </row>
    <row r="384" spans="1:24" s="4" customFormat="1" hidden="1" x14ac:dyDescent="0.2">
      <c r="A384" s="1"/>
      <c r="B384" s="112">
        <v>3231</v>
      </c>
      <c r="C384" s="112" t="s">
        <v>195</v>
      </c>
      <c r="D384" s="449"/>
      <c r="E384" s="449"/>
      <c r="F384" s="449"/>
      <c r="G384" s="326">
        <v>0</v>
      </c>
      <c r="H384" s="326"/>
      <c r="I384" s="326">
        <v>6000</v>
      </c>
      <c r="J384" s="326">
        <v>8600</v>
      </c>
      <c r="K384" s="76"/>
      <c r="L384" s="76"/>
      <c r="M384" s="316"/>
      <c r="N384" s="316"/>
      <c r="O384" s="5"/>
      <c r="P384" s="5"/>
      <c r="Q384" s="308"/>
      <c r="R384" s="292"/>
      <c r="S384" s="5"/>
      <c r="T384" s="5"/>
      <c r="U384" s="292"/>
      <c r="V384" s="5"/>
      <c r="W384"/>
      <c r="X384"/>
    </row>
    <row r="385" spans="1:24" s="4" customFormat="1" hidden="1" x14ac:dyDescent="0.2">
      <c r="A385" s="1"/>
      <c r="B385" s="99">
        <v>3239</v>
      </c>
      <c r="C385" s="100" t="s">
        <v>118</v>
      </c>
      <c r="D385" s="150" t="e">
        <f>#REF!</f>
        <v>#REF!</v>
      </c>
      <c r="E385" s="150">
        <v>6404.82</v>
      </c>
      <c r="F385" s="150">
        <v>3935.61</v>
      </c>
      <c r="G385" s="328">
        <v>1475</v>
      </c>
      <c r="H385" s="326">
        <v>3000</v>
      </c>
      <c r="I385" s="326">
        <v>150</v>
      </c>
      <c r="J385" s="328">
        <v>0</v>
      </c>
      <c r="K385" s="77">
        <f>J385/G385*100</f>
        <v>0</v>
      </c>
      <c r="L385" s="77">
        <f t="shared" si="103"/>
        <v>0</v>
      </c>
      <c r="M385" s="316"/>
      <c r="N385" s="316"/>
      <c r="O385" s="5"/>
      <c r="P385" s="5"/>
      <c r="Q385" s="308"/>
      <c r="R385" s="292"/>
      <c r="S385" s="5"/>
      <c r="T385" s="5"/>
      <c r="U385" s="292"/>
      <c r="V385" s="5"/>
      <c r="W385"/>
      <c r="X385"/>
    </row>
    <row r="386" spans="1:24" s="4" customFormat="1" hidden="1" x14ac:dyDescent="0.2">
      <c r="A386" s="1"/>
      <c r="B386" s="140">
        <v>329</v>
      </c>
      <c r="C386" s="130" t="s">
        <v>120</v>
      </c>
      <c r="D386" s="149" t="e">
        <f t="shared" ref="D386:J386" si="105">SUM(D387:D387)</f>
        <v>#REF!</v>
      </c>
      <c r="E386" s="149">
        <f t="shared" si="105"/>
        <v>0</v>
      </c>
      <c r="F386" s="149">
        <f t="shared" si="105"/>
        <v>0</v>
      </c>
      <c r="G386" s="324">
        <f t="shared" si="105"/>
        <v>12134</v>
      </c>
      <c r="H386" s="296">
        <f t="shared" si="105"/>
        <v>11000</v>
      </c>
      <c r="I386" s="296">
        <f t="shared" si="105"/>
        <v>15000</v>
      </c>
      <c r="J386" s="324">
        <f t="shared" si="105"/>
        <v>22670</v>
      </c>
      <c r="K386" s="59">
        <f>J386/G386*100</f>
        <v>186.83039393439921</v>
      </c>
      <c r="L386" s="59">
        <f t="shared" si="103"/>
        <v>151.13333333333335</v>
      </c>
      <c r="M386" s="316"/>
      <c r="N386" s="316"/>
      <c r="O386" s="5"/>
      <c r="P386" s="5"/>
      <c r="Q386" s="308"/>
      <c r="R386" s="292"/>
      <c r="S386" s="5"/>
      <c r="T386" s="5"/>
      <c r="U386" s="292"/>
      <c r="V386" s="5"/>
      <c r="W386"/>
      <c r="X386"/>
    </row>
    <row r="387" spans="1:24" s="4" customFormat="1" hidden="1" x14ac:dyDescent="0.2">
      <c r="A387" s="1"/>
      <c r="B387" s="99">
        <v>3299</v>
      </c>
      <c r="C387" s="100" t="s">
        <v>120</v>
      </c>
      <c r="D387" s="150" t="e">
        <f>#REF!</f>
        <v>#REF!</v>
      </c>
      <c r="E387" s="150">
        <v>0</v>
      </c>
      <c r="F387" s="150"/>
      <c r="G387" s="328">
        <v>12134</v>
      </c>
      <c r="H387" s="326">
        <v>11000</v>
      </c>
      <c r="I387" s="326">
        <v>15000</v>
      </c>
      <c r="J387" s="328">
        <v>22670</v>
      </c>
      <c r="K387" s="77">
        <f>J387/G387*100</f>
        <v>186.83039393439921</v>
      </c>
      <c r="L387" s="77">
        <f>J387/I387*100</f>
        <v>151.13333333333335</v>
      </c>
      <c r="M387" s="316"/>
      <c r="N387" s="316"/>
      <c r="O387" s="5"/>
      <c r="P387" s="5"/>
      <c r="Q387" s="308"/>
      <c r="R387" s="292"/>
      <c r="S387" s="5"/>
      <c r="T387" s="5"/>
      <c r="U387" s="292"/>
      <c r="V387" s="5"/>
      <c r="W387"/>
      <c r="X387"/>
    </row>
    <row r="388" spans="1:24" s="4" customFormat="1" x14ac:dyDescent="0.2">
      <c r="A388" s="1"/>
      <c r="B388" s="93"/>
      <c r="C388" s="94" t="s">
        <v>141</v>
      </c>
      <c r="D388" s="179"/>
      <c r="E388" s="179"/>
      <c r="F388" s="179"/>
      <c r="G388" s="324">
        <f>G375</f>
        <v>20934</v>
      </c>
      <c r="H388" s="296">
        <f>H375</f>
        <v>21000</v>
      </c>
      <c r="I388" s="296">
        <f>I375</f>
        <v>27000</v>
      </c>
      <c r="J388" s="338">
        <f>J375</f>
        <v>37223.06</v>
      </c>
      <c r="K388" s="59">
        <f>J388/G388*100</f>
        <v>177.81150281838157</v>
      </c>
      <c r="L388" s="59">
        <f>J388/I388*100</f>
        <v>137.86318518518516</v>
      </c>
      <c r="M388" s="5"/>
      <c r="N388" s="5"/>
      <c r="O388" s="5"/>
      <c r="P388" s="5"/>
      <c r="Q388" s="308"/>
      <c r="R388" s="292"/>
      <c r="S388" s="5"/>
      <c r="T388" s="5"/>
      <c r="U388" s="292"/>
      <c r="V388" s="5"/>
      <c r="W388"/>
      <c r="X388"/>
    </row>
    <row r="389" spans="1:24" s="4" customFormat="1" x14ac:dyDescent="0.2">
      <c r="A389" s="1"/>
      <c r="B389" s="93"/>
      <c r="C389" s="94" t="s">
        <v>142</v>
      </c>
      <c r="D389" s="179"/>
      <c r="E389" s="179"/>
      <c r="F389" s="179"/>
      <c r="G389" s="429">
        <f>IF(G371&gt;G388,G371-G388,0)</f>
        <v>501</v>
      </c>
      <c r="H389" s="430">
        <f>IF(H371&gt;H388,H371-H388,0)</f>
        <v>0</v>
      </c>
      <c r="I389" s="430">
        <f>IF(I371&gt;I388,I371-I388,0)</f>
        <v>0</v>
      </c>
      <c r="J389" s="429">
        <f>IF(J371&gt;J388,J371-J388,0)</f>
        <v>2262.9400000000023</v>
      </c>
      <c r="K389" s="431">
        <v>0</v>
      </c>
      <c r="L389" s="343">
        <v>0</v>
      </c>
      <c r="M389" s="358"/>
      <c r="N389" s="358"/>
      <c r="O389" s="5"/>
      <c r="P389" s="5"/>
      <c r="Q389" s="308"/>
      <c r="R389" s="292"/>
      <c r="S389" s="5"/>
      <c r="T389" s="5"/>
      <c r="U389" s="292"/>
      <c r="V389" s="5"/>
      <c r="W389"/>
      <c r="X389"/>
    </row>
    <row r="390" spans="1:24" s="4" customFormat="1" x14ac:dyDescent="0.2">
      <c r="A390" s="1"/>
      <c r="B390" s="53"/>
      <c r="C390" s="54" t="s">
        <v>143</v>
      </c>
      <c r="D390" s="185"/>
      <c r="E390" s="185"/>
      <c r="F390" s="185"/>
      <c r="G390" s="339">
        <f>IF(G388&gt;G371,G388-G371,0)</f>
        <v>0</v>
      </c>
      <c r="H390" s="340">
        <f>IF(H388&gt;H371,H388-H371,0)</f>
        <v>0</v>
      </c>
      <c r="I390" s="340">
        <v>0</v>
      </c>
      <c r="J390" s="339">
        <f>IF(J388&gt;J371,J388-J371,0)</f>
        <v>0</v>
      </c>
      <c r="K390" s="343" t="s">
        <v>5</v>
      </c>
      <c r="L390" s="343" t="s">
        <v>5</v>
      </c>
      <c r="M390" s="14"/>
      <c r="N390" s="14"/>
      <c r="O390" s="5"/>
      <c r="P390" s="5"/>
      <c r="Q390" s="308"/>
      <c r="R390" s="292"/>
      <c r="S390" s="5"/>
      <c r="T390" s="5"/>
      <c r="U390" s="292"/>
      <c r="V390" s="5"/>
      <c r="W390"/>
      <c r="X390"/>
    </row>
    <row r="391" spans="1:24" s="4" customFormat="1" x14ac:dyDescent="0.2">
      <c r="A391" s="1"/>
      <c r="B391" s="191">
        <v>92211.21</v>
      </c>
      <c r="C391" s="191" t="s">
        <v>144</v>
      </c>
      <c r="D391" s="192"/>
      <c r="E391" s="192"/>
      <c r="F391" s="192"/>
      <c r="G391" s="450">
        <v>404</v>
      </c>
      <c r="H391" s="344">
        <v>0</v>
      </c>
      <c r="I391" s="344">
        <v>0</v>
      </c>
      <c r="J391" s="296">
        <v>404</v>
      </c>
      <c r="K391" s="77" t="s">
        <v>5</v>
      </c>
      <c r="L391" s="152" t="s">
        <v>5</v>
      </c>
      <c r="M391" s="310"/>
      <c r="N391" s="310"/>
      <c r="O391" s="5"/>
      <c r="P391" s="5"/>
      <c r="Q391" s="308"/>
      <c r="R391" s="292"/>
      <c r="S391" s="5"/>
      <c r="T391" s="5"/>
      <c r="U391" s="292"/>
      <c r="V391" s="5"/>
      <c r="W391"/>
      <c r="X391"/>
    </row>
    <row r="392" spans="1:24" s="4" customFormat="1" x14ac:dyDescent="0.2">
      <c r="A392" s="1"/>
      <c r="B392" s="252"/>
      <c r="C392" s="252" t="s">
        <v>172</v>
      </c>
      <c r="D392" s="253"/>
      <c r="E392" s="253"/>
      <c r="F392" s="253"/>
      <c r="G392" s="359">
        <f>G371</f>
        <v>21435</v>
      </c>
      <c r="H392" s="359">
        <f>H371</f>
        <v>21000</v>
      </c>
      <c r="I392" s="359">
        <f>I371</f>
        <v>27000</v>
      </c>
      <c r="J392" s="359">
        <f>J371</f>
        <v>39486</v>
      </c>
      <c r="K392" s="255">
        <f>J392/G392*100</f>
        <v>184.21273617914628</v>
      </c>
      <c r="L392" s="255">
        <f>J392/I392*100</f>
        <v>146.24444444444444</v>
      </c>
      <c r="M392" s="310"/>
      <c r="N392" s="310"/>
      <c r="O392" s="5"/>
      <c r="P392" s="5"/>
      <c r="Q392" s="308"/>
      <c r="R392" s="292"/>
      <c r="S392" s="5"/>
      <c r="T392" s="5"/>
      <c r="U392" s="292"/>
      <c r="V392" s="5"/>
      <c r="W392"/>
      <c r="X392"/>
    </row>
    <row r="393" spans="1:24" s="4" customFormat="1" x14ac:dyDescent="0.2">
      <c r="A393" s="1"/>
      <c r="B393" s="258"/>
      <c r="C393" s="258" t="s">
        <v>173</v>
      </c>
      <c r="D393" s="253" t="e">
        <f>D376+#REF!+#REF!+#REF!+D386</f>
        <v>#REF!</v>
      </c>
      <c r="E393" s="253" t="e">
        <f>E376+#REF!+#REF!+#REF!+E386</f>
        <v>#REF!</v>
      </c>
      <c r="F393" s="253" t="e">
        <f>F376+#REF!+#REF!+#REF!+F386</f>
        <v>#REF!</v>
      </c>
      <c r="G393" s="359">
        <f>G375</f>
        <v>20934</v>
      </c>
      <c r="H393" s="359">
        <f>H375</f>
        <v>21000</v>
      </c>
      <c r="I393" s="359">
        <f>I375</f>
        <v>27000</v>
      </c>
      <c r="J393" s="359">
        <f>J375</f>
        <v>37223.06</v>
      </c>
      <c r="K393" s="255">
        <f>J393/G393*100</f>
        <v>177.81150281838157</v>
      </c>
      <c r="L393" s="255">
        <f>J393/I393*100</f>
        <v>137.86318518518516</v>
      </c>
      <c r="M393" s="316"/>
      <c r="N393" s="316"/>
      <c r="O393" s="5"/>
      <c r="P393" s="5"/>
      <c r="Q393" s="308"/>
      <c r="R393" s="292"/>
      <c r="S393" s="5"/>
      <c r="T393" s="5"/>
      <c r="U393" s="292"/>
      <c r="V393" s="5"/>
      <c r="W393"/>
      <c r="X393"/>
    </row>
    <row r="394" spans="1:24" s="4" customFormat="1" x14ac:dyDescent="0.2">
      <c r="A394" s="1"/>
      <c r="B394" s="130"/>
      <c r="C394" s="130" t="s">
        <v>174</v>
      </c>
      <c r="D394" s="262"/>
      <c r="E394" s="262"/>
      <c r="F394" s="262"/>
      <c r="G394" s="339">
        <f>IF(G392&gt;G393,G392-G393,0)</f>
        <v>501</v>
      </c>
      <c r="H394" s="340">
        <f>IF(H392&gt;H393,H392-H393,0)</f>
        <v>0</v>
      </c>
      <c r="I394" s="340">
        <f>IF(I392&gt;I393,I392-I393,0)</f>
        <v>0</v>
      </c>
      <c r="J394" s="339">
        <f>IF(J392&gt;J393,J392-J393,0)</f>
        <v>2262.9400000000023</v>
      </c>
      <c r="K394" s="152" t="s">
        <v>5</v>
      </c>
      <c r="L394" s="264" t="s">
        <v>5</v>
      </c>
      <c r="M394" s="316"/>
      <c r="N394" s="316"/>
      <c r="O394" s="5"/>
      <c r="P394" s="5"/>
      <c r="Q394" s="308"/>
      <c r="R394" s="292"/>
      <c r="S394" s="5"/>
      <c r="T394" s="5"/>
      <c r="U394" s="292"/>
      <c r="V394" s="5"/>
      <c r="W394"/>
      <c r="X394"/>
    </row>
    <row r="395" spans="1:24" s="4" customFormat="1" x14ac:dyDescent="0.2">
      <c r="A395" s="1"/>
      <c r="B395" s="130"/>
      <c r="C395" s="130" t="s">
        <v>175</v>
      </c>
      <c r="D395" s="266"/>
      <c r="E395" s="266"/>
      <c r="F395" s="266"/>
      <c r="G395" s="339">
        <f>IF(G393&gt;G392,G393-G392,0)</f>
        <v>0</v>
      </c>
      <c r="H395" s="340">
        <f>IF(H393&gt;H392,H393-H392,0)</f>
        <v>0</v>
      </c>
      <c r="I395" s="340">
        <v>0</v>
      </c>
      <c r="J395" s="432">
        <f>IF(J393&gt;J392,J393-J392,0)</f>
        <v>0</v>
      </c>
      <c r="K395" s="152" t="s">
        <v>5</v>
      </c>
      <c r="L395" s="264">
        <v>0</v>
      </c>
      <c r="M395" s="316"/>
      <c r="N395" s="316"/>
      <c r="O395" s="5"/>
      <c r="P395" s="5"/>
      <c r="Q395" s="308"/>
      <c r="R395" s="292"/>
      <c r="S395" s="5"/>
      <c r="T395" s="5"/>
      <c r="U395" s="292"/>
      <c r="V395" s="5"/>
      <c r="W395"/>
      <c r="X395"/>
    </row>
    <row r="396" spans="1:24" s="4" customFormat="1" x14ac:dyDescent="0.2">
      <c r="A396" s="1"/>
      <c r="B396" s="130" t="s">
        <v>176</v>
      </c>
      <c r="C396" s="130" t="s">
        <v>177</v>
      </c>
      <c r="D396" s="266"/>
      <c r="E396" s="266"/>
      <c r="F396" s="266"/>
      <c r="G396" s="339">
        <v>404</v>
      </c>
      <c r="H396" s="340">
        <f>H391</f>
        <v>0</v>
      </c>
      <c r="I396" s="340">
        <f>I391</f>
        <v>0</v>
      </c>
      <c r="J396" s="339">
        <v>905</v>
      </c>
      <c r="K396" s="152">
        <f>J396/G396*100</f>
        <v>224.009900990099</v>
      </c>
      <c r="L396" s="264">
        <v>0</v>
      </c>
      <c r="M396" s="316"/>
      <c r="N396" s="316"/>
      <c r="O396" s="5"/>
      <c r="P396" s="5"/>
      <c r="Q396" s="308"/>
      <c r="R396" s="292"/>
      <c r="S396" s="5"/>
      <c r="T396" s="5"/>
      <c r="U396" s="292"/>
      <c r="V396" s="5"/>
      <c r="W396"/>
      <c r="X396"/>
    </row>
    <row r="397" spans="1:24" s="4" customFormat="1" x14ac:dyDescent="0.2">
      <c r="A397" s="1"/>
      <c r="B397" s="130" t="s">
        <v>178</v>
      </c>
      <c r="C397" s="130" t="s">
        <v>179</v>
      </c>
      <c r="D397" s="266"/>
      <c r="E397" s="266"/>
      <c r="F397" s="266"/>
      <c r="G397" s="324"/>
      <c r="H397" s="296">
        <v>0</v>
      </c>
      <c r="I397" s="296">
        <v>0</v>
      </c>
      <c r="J397" s="443"/>
      <c r="K397" s="141" t="s">
        <v>5</v>
      </c>
      <c r="L397" s="141" t="s">
        <v>5</v>
      </c>
      <c r="M397" s="316"/>
      <c r="N397" s="316"/>
      <c r="O397" s="5"/>
      <c r="P397" s="5"/>
      <c r="Q397" s="308"/>
      <c r="R397" s="292"/>
      <c r="S397" s="5"/>
      <c r="T397" s="5"/>
      <c r="U397" s="292"/>
      <c r="V397" s="5"/>
      <c r="W397"/>
      <c r="X397"/>
    </row>
    <row r="398" spans="1:24" s="4" customFormat="1" x14ac:dyDescent="0.2">
      <c r="A398" s="1"/>
      <c r="B398" s="275"/>
      <c r="C398" s="94" t="s">
        <v>236</v>
      </c>
      <c r="D398" s="266"/>
      <c r="E398" s="266"/>
      <c r="F398" s="266"/>
      <c r="G398" s="451">
        <v>905</v>
      </c>
      <c r="H398" s="296">
        <f>H394-H395+H396-H397</f>
        <v>0</v>
      </c>
      <c r="I398" s="296">
        <f>I393-I392-I395</f>
        <v>0</v>
      </c>
      <c r="J398" s="452">
        <f>J394-J395+J396-J397</f>
        <v>3167.9400000000023</v>
      </c>
      <c r="K398" s="278">
        <f>J398/G398*100</f>
        <v>350.04861878453062</v>
      </c>
      <c r="L398" s="278" t="s">
        <v>5</v>
      </c>
      <c r="M398" s="316"/>
      <c r="N398" s="316"/>
      <c r="O398" s="5"/>
      <c r="P398" s="5"/>
      <c r="Q398" s="308"/>
      <c r="R398" s="292"/>
      <c r="S398" s="5"/>
      <c r="T398" s="5"/>
      <c r="U398" s="292"/>
      <c r="V398" s="5"/>
      <c r="W398"/>
      <c r="X398"/>
    </row>
    <row r="399" spans="1:24" s="4" customFormat="1" x14ac:dyDescent="0.2">
      <c r="A399" s="1"/>
      <c r="B399" s="376"/>
      <c r="C399" s="377"/>
      <c r="D399" s="378"/>
      <c r="E399" s="378"/>
      <c r="F399" s="378"/>
      <c r="G399" s="380"/>
      <c r="H399" s="379"/>
      <c r="I399" s="379"/>
      <c r="J399" s="380"/>
      <c r="K399" s="381"/>
      <c r="L399" s="382"/>
      <c r="M399" s="316"/>
      <c r="N399" s="316"/>
      <c r="O399" s="5"/>
      <c r="P399" s="5"/>
      <c r="Q399" s="308"/>
      <c r="R399" s="292"/>
      <c r="S399" s="5"/>
      <c r="T399" s="5"/>
      <c r="U399" s="292"/>
      <c r="V399" s="5"/>
      <c r="W399"/>
      <c r="X399"/>
    </row>
    <row r="400" spans="1:24" s="4" customFormat="1" x14ac:dyDescent="0.2">
      <c r="A400" s="1"/>
      <c r="B400" s="549" t="s">
        <v>237</v>
      </c>
      <c r="C400" s="550"/>
      <c r="D400" s="550"/>
      <c r="E400" s="550"/>
      <c r="F400" s="550"/>
      <c r="G400" s="550"/>
      <c r="H400" s="550"/>
      <c r="I400" s="550"/>
      <c r="J400" s="550"/>
      <c r="K400" s="550"/>
      <c r="L400" s="551"/>
      <c r="M400" s="316"/>
      <c r="N400" s="316"/>
      <c r="O400" s="5"/>
      <c r="P400" s="5"/>
      <c r="Q400" s="308"/>
      <c r="R400" s="292"/>
      <c r="S400" s="5"/>
      <c r="T400" s="5"/>
      <c r="U400" s="292"/>
      <c r="V400" s="5"/>
      <c r="W400"/>
      <c r="X400"/>
    </row>
    <row r="401" spans="1:24" s="4" customFormat="1" x14ac:dyDescent="0.2">
      <c r="A401" s="1"/>
      <c r="B401" s="453"/>
      <c r="C401" s="454">
        <v>1</v>
      </c>
      <c r="D401" s="15"/>
      <c r="E401" s="15"/>
      <c r="F401" s="16"/>
      <c r="G401" s="309">
        <v>2</v>
      </c>
      <c r="H401" s="42">
        <v>3</v>
      </c>
      <c r="I401" s="42">
        <v>4</v>
      </c>
      <c r="J401" s="309">
        <v>5</v>
      </c>
      <c r="K401" s="424">
        <v>6</v>
      </c>
      <c r="L401" s="424">
        <v>7</v>
      </c>
      <c r="M401" s="316"/>
      <c r="N401" s="316"/>
      <c r="O401" s="5"/>
      <c r="P401" s="5"/>
      <c r="Q401" s="308"/>
      <c r="R401" s="292"/>
      <c r="S401" s="5"/>
      <c r="T401" s="5"/>
      <c r="U401" s="292"/>
      <c r="V401" s="5"/>
      <c r="W401"/>
      <c r="X401"/>
    </row>
    <row r="402" spans="1:24" s="4" customFormat="1" x14ac:dyDescent="0.2">
      <c r="A402" s="1"/>
      <c r="B402" s="552" t="s">
        <v>12</v>
      </c>
      <c r="C402" s="455" t="s">
        <v>13</v>
      </c>
      <c r="D402" s="456"/>
      <c r="E402" s="456"/>
      <c r="F402" s="456"/>
      <c r="G402" s="457" t="s">
        <v>14</v>
      </c>
      <c r="H402" s="35" t="s">
        <v>190</v>
      </c>
      <c r="I402" s="35" t="s">
        <v>16</v>
      </c>
      <c r="J402" s="457" t="s">
        <v>14</v>
      </c>
      <c r="K402" s="553" t="s">
        <v>17</v>
      </c>
      <c r="L402" s="553" t="s">
        <v>18</v>
      </c>
      <c r="M402" s="316"/>
      <c r="N402" s="316"/>
      <c r="O402" s="5"/>
      <c r="P402" s="5"/>
      <c r="Q402" s="308"/>
      <c r="R402" s="292"/>
      <c r="S402" s="5"/>
      <c r="T402" s="5"/>
      <c r="U402" s="292"/>
      <c r="V402" s="5"/>
      <c r="W402"/>
      <c r="X402"/>
    </row>
    <row r="403" spans="1:24" s="4" customFormat="1" ht="22.5" x14ac:dyDescent="0.2">
      <c r="A403" s="1"/>
      <c r="B403" s="552"/>
      <c r="C403" s="458" t="s">
        <v>27</v>
      </c>
      <c r="D403" s="46" t="s">
        <v>28</v>
      </c>
      <c r="E403" s="46" t="s">
        <v>29</v>
      </c>
      <c r="F403" s="46" t="s">
        <v>30</v>
      </c>
      <c r="G403" s="459" t="s">
        <v>31</v>
      </c>
      <c r="H403" s="460" t="s">
        <v>192</v>
      </c>
      <c r="I403" s="460" t="s">
        <v>33</v>
      </c>
      <c r="J403" s="459" t="s">
        <v>34</v>
      </c>
      <c r="K403" s="553"/>
      <c r="L403" s="553"/>
      <c r="M403" s="316"/>
      <c r="N403" s="316"/>
      <c r="O403" s="5"/>
      <c r="P403" s="5"/>
      <c r="Q403" s="308"/>
      <c r="R403" s="292"/>
      <c r="S403" s="5"/>
      <c r="T403" s="5"/>
      <c r="U403" s="292"/>
      <c r="V403" s="5"/>
      <c r="W403"/>
      <c r="X403"/>
    </row>
    <row r="404" spans="1:24" s="4" customFormat="1" ht="12" customHeight="1" x14ac:dyDescent="0.2">
      <c r="A404" s="1"/>
      <c r="B404" s="93">
        <v>6</v>
      </c>
      <c r="C404" s="94" t="s">
        <v>37</v>
      </c>
      <c r="D404" s="55"/>
      <c r="E404" s="55"/>
      <c r="F404" s="55"/>
      <c r="G404" s="324">
        <f>G405+G408</f>
        <v>7850430</v>
      </c>
      <c r="H404" s="296">
        <f t="shared" ref="G404:J406" si="106">H405</f>
        <v>7898677</v>
      </c>
      <c r="I404" s="296">
        <f t="shared" si="106"/>
        <v>7898677</v>
      </c>
      <c r="J404" s="324">
        <f>J405+J410</f>
        <v>8417983</v>
      </c>
      <c r="K404" s="141">
        <f>J404/G404*100</f>
        <v>107.22957850716458</v>
      </c>
      <c r="L404" s="141">
        <f>J404/I404*100</f>
        <v>106.57459470744277</v>
      </c>
      <c r="M404" s="316"/>
      <c r="N404" s="316"/>
      <c r="O404" s="5"/>
      <c r="P404" s="5"/>
      <c r="Q404" s="308"/>
      <c r="R404" s="292"/>
      <c r="S404" s="5"/>
      <c r="T404" s="5"/>
      <c r="U404" s="292"/>
      <c r="V404" s="5"/>
      <c r="W404"/>
      <c r="X404"/>
    </row>
    <row r="405" spans="1:24" s="4" customFormat="1" hidden="1" x14ac:dyDescent="0.2">
      <c r="A405" s="1"/>
      <c r="B405" s="53">
        <v>63</v>
      </c>
      <c r="C405" s="54" t="s">
        <v>38</v>
      </c>
      <c r="D405" s="55"/>
      <c r="E405" s="55"/>
      <c r="F405" s="56"/>
      <c r="G405" s="312">
        <f t="shared" si="106"/>
        <v>7813521</v>
      </c>
      <c r="H405" s="313">
        <f t="shared" si="106"/>
        <v>7898677</v>
      </c>
      <c r="I405" s="313">
        <f t="shared" si="106"/>
        <v>7898677</v>
      </c>
      <c r="J405" s="312">
        <f>J406+J408+J410</f>
        <v>8417583</v>
      </c>
      <c r="K405" s="59">
        <f>J405/G405*100</f>
        <v>107.7309832532606</v>
      </c>
      <c r="L405" s="59">
        <f>J405/I405*100</f>
        <v>106.56953056822047</v>
      </c>
      <c r="M405" s="316"/>
      <c r="N405" s="316"/>
      <c r="O405" s="5"/>
      <c r="P405" s="5"/>
      <c r="Q405" s="308"/>
      <c r="R405" s="292"/>
      <c r="S405" s="5"/>
      <c r="T405" s="5"/>
      <c r="U405" s="292"/>
      <c r="V405" s="5"/>
      <c r="W405"/>
      <c r="X405"/>
    </row>
    <row r="406" spans="1:24" s="4" customFormat="1" hidden="1" x14ac:dyDescent="0.2">
      <c r="A406" s="1"/>
      <c r="B406" s="65">
        <v>636</v>
      </c>
      <c r="C406" s="65" t="s">
        <v>49</v>
      </c>
      <c r="D406" s="66"/>
      <c r="E406" s="66"/>
      <c r="F406" s="67"/>
      <c r="G406" s="312">
        <f t="shared" si="106"/>
        <v>7813521</v>
      </c>
      <c r="H406" s="313">
        <f t="shared" si="106"/>
        <v>7898677</v>
      </c>
      <c r="I406" s="313">
        <f t="shared" si="106"/>
        <v>7898677</v>
      </c>
      <c r="J406" s="461">
        <f t="shared" si="106"/>
        <v>8371683</v>
      </c>
      <c r="K406" s="59">
        <f>J406/G406*100</f>
        <v>107.1435400250412</v>
      </c>
      <c r="L406" s="59">
        <f>J406/I406*100</f>
        <v>105.98842059246125</v>
      </c>
      <c r="M406" s="316"/>
      <c r="N406" s="316"/>
      <c r="O406" s="5"/>
      <c r="P406" s="5"/>
      <c r="Q406" s="308"/>
      <c r="R406" s="292"/>
      <c r="S406" s="5"/>
      <c r="T406" s="5"/>
      <c r="U406" s="292"/>
      <c r="V406" s="5"/>
      <c r="W406"/>
      <c r="X406"/>
    </row>
    <row r="407" spans="1:24" s="4" customFormat="1" hidden="1" x14ac:dyDescent="0.2">
      <c r="A407" s="1"/>
      <c r="B407" s="71">
        <v>6361</v>
      </c>
      <c r="C407" s="71" t="s">
        <v>49</v>
      </c>
      <c r="D407" s="72"/>
      <c r="E407" s="72"/>
      <c r="F407" s="73"/>
      <c r="G407" s="82">
        <v>7813521</v>
      </c>
      <c r="H407" s="317">
        <v>7898677</v>
      </c>
      <c r="I407" s="317">
        <v>7898677</v>
      </c>
      <c r="J407" s="82">
        <v>8371683</v>
      </c>
      <c r="K407" s="76">
        <f>J407/G407*100</f>
        <v>107.1435400250412</v>
      </c>
      <c r="L407" s="77">
        <f>J407/I407*100</f>
        <v>105.98842059246125</v>
      </c>
      <c r="M407" s="316"/>
      <c r="N407" s="316"/>
      <c r="O407" s="5"/>
      <c r="P407" s="5"/>
      <c r="Q407" s="308"/>
      <c r="R407" s="292"/>
      <c r="S407" s="5"/>
      <c r="T407" s="5"/>
      <c r="U407" s="292"/>
      <c r="V407" s="5"/>
      <c r="W407"/>
      <c r="X407"/>
    </row>
    <row r="408" spans="1:24" s="4" customFormat="1" hidden="1" x14ac:dyDescent="0.2">
      <c r="A408" s="1"/>
      <c r="B408" s="65">
        <v>638</v>
      </c>
      <c r="C408" s="65" t="s">
        <v>53</v>
      </c>
      <c r="D408" s="72"/>
      <c r="E408" s="72"/>
      <c r="F408" s="73"/>
      <c r="G408" s="90">
        <f>G409</f>
        <v>36909</v>
      </c>
      <c r="H408" s="317">
        <v>0</v>
      </c>
      <c r="I408" s="317">
        <v>0</v>
      </c>
      <c r="J408" s="90">
        <f>J409</f>
        <v>45500</v>
      </c>
      <c r="K408" s="76">
        <f t="shared" ref="K408:K423" si="107">J408/G408*100</f>
        <v>123.27616570484163</v>
      </c>
      <c r="L408" s="77" t="e">
        <f t="shared" ref="L408:L437" si="108">J408/I408*100</f>
        <v>#DIV/0!</v>
      </c>
      <c r="M408" s="316"/>
      <c r="N408" s="316"/>
      <c r="O408" s="5"/>
      <c r="P408" s="5"/>
      <c r="Q408" s="308"/>
      <c r="R408" s="292"/>
      <c r="S408" s="5"/>
      <c r="T408" s="5"/>
      <c r="U408" s="292"/>
      <c r="V408" s="5"/>
      <c r="W408"/>
      <c r="X408"/>
    </row>
    <row r="409" spans="1:24" s="4" customFormat="1" hidden="1" x14ac:dyDescent="0.2">
      <c r="A409" s="1"/>
      <c r="B409" s="71">
        <v>6381</v>
      </c>
      <c r="C409" s="71" t="s">
        <v>54</v>
      </c>
      <c r="D409" s="72"/>
      <c r="E409" s="72"/>
      <c r="F409" s="73"/>
      <c r="G409" s="82">
        <v>36909</v>
      </c>
      <c r="H409" s="317">
        <v>0</v>
      </c>
      <c r="I409" s="317">
        <v>0</v>
      </c>
      <c r="J409" s="82">
        <v>45500</v>
      </c>
      <c r="K409" s="76">
        <f t="shared" si="107"/>
        <v>123.27616570484163</v>
      </c>
      <c r="L409" s="77" t="e">
        <f t="shared" si="108"/>
        <v>#DIV/0!</v>
      </c>
      <c r="M409" s="316"/>
      <c r="N409" s="316"/>
      <c r="O409" s="5"/>
      <c r="P409" s="5"/>
      <c r="Q409" s="308"/>
      <c r="R409" s="292"/>
      <c r="S409" s="5"/>
      <c r="T409" s="5"/>
      <c r="U409" s="292"/>
      <c r="V409" s="5"/>
      <c r="W409"/>
      <c r="X409"/>
    </row>
    <row r="410" spans="1:24" s="4" customFormat="1" hidden="1" x14ac:dyDescent="0.2">
      <c r="A410" s="1"/>
      <c r="B410" s="65">
        <v>65</v>
      </c>
      <c r="C410" s="65" t="s">
        <v>238</v>
      </c>
      <c r="D410" s="72"/>
      <c r="E410" s="72"/>
      <c r="F410" s="73"/>
      <c r="G410" s="82"/>
      <c r="H410" s="317"/>
      <c r="I410" s="317"/>
      <c r="J410" s="462">
        <v>400</v>
      </c>
      <c r="K410" s="76" t="e">
        <f t="shared" si="107"/>
        <v>#DIV/0!</v>
      </c>
      <c r="L410" s="77" t="e">
        <f t="shared" si="108"/>
        <v>#DIV/0!</v>
      </c>
      <c r="M410" s="316"/>
      <c r="N410" s="316"/>
      <c r="O410" s="5"/>
      <c r="P410" s="5"/>
      <c r="Q410" s="308"/>
      <c r="R410" s="292"/>
      <c r="S410" s="5"/>
      <c r="T410" s="5"/>
      <c r="U410" s="292"/>
      <c r="V410" s="5"/>
      <c r="W410"/>
      <c r="X410"/>
    </row>
    <row r="411" spans="1:24" s="4" customFormat="1" hidden="1" x14ac:dyDescent="0.2">
      <c r="A411" s="1"/>
      <c r="B411" s="65">
        <v>652</v>
      </c>
      <c r="C411" s="71" t="s">
        <v>63</v>
      </c>
      <c r="D411" s="72"/>
      <c r="E411" s="72"/>
      <c r="F411" s="73"/>
      <c r="G411" s="82"/>
      <c r="H411" s="317"/>
      <c r="I411" s="317"/>
      <c r="J411" s="82">
        <v>400</v>
      </c>
      <c r="K411" s="76" t="e">
        <f t="shared" si="107"/>
        <v>#DIV/0!</v>
      </c>
      <c r="L411" s="77" t="e">
        <f t="shared" si="108"/>
        <v>#DIV/0!</v>
      </c>
      <c r="M411" s="316"/>
      <c r="N411" s="316"/>
      <c r="O411" s="5"/>
      <c r="P411" s="5"/>
      <c r="Q411" s="308"/>
      <c r="R411" s="292"/>
      <c r="S411" s="5"/>
      <c r="T411" s="5"/>
      <c r="U411" s="292"/>
      <c r="V411" s="5"/>
      <c r="W411"/>
      <c r="X411"/>
    </row>
    <row r="412" spans="1:24" s="4" customFormat="1" hidden="1" x14ac:dyDescent="0.2">
      <c r="A412" s="1"/>
      <c r="B412" s="71">
        <v>6526</v>
      </c>
      <c r="C412" s="71" t="s">
        <v>64</v>
      </c>
      <c r="D412" s="72"/>
      <c r="E412" s="72"/>
      <c r="F412" s="73"/>
      <c r="G412" s="82"/>
      <c r="H412" s="317"/>
      <c r="I412" s="317"/>
      <c r="J412" s="82"/>
      <c r="K412" s="76" t="e">
        <f t="shared" si="107"/>
        <v>#DIV/0!</v>
      </c>
      <c r="L412" s="77" t="e">
        <f t="shared" si="108"/>
        <v>#DIV/0!</v>
      </c>
      <c r="M412" s="316"/>
      <c r="N412" s="316"/>
      <c r="O412" s="5"/>
      <c r="P412" s="5"/>
      <c r="Q412" s="308"/>
      <c r="R412" s="292"/>
      <c r="S412" s="5"/>
      <c r="T412" s="5"/>
      <c r="U412" s="292"/>
      <c r="V412" s="5"/>
      <c r="W412"/>
      <c r="X412"/>
    </row>
    <row r="413" spans="1:24" s="4" customFormat="1" ht="11.25" customHeight="1" x14ac:dyDescent="0.2">
      <c r="A413" s="1"/>
      <c r="B413" s="130">
        <v>3</v>
      </c>
      <c r="C413" s="130" t="s">
        <v>77</v>
      </c>
      <c r="D413" s="138"/>
      <c r="E413" s="138"/>
      <c r="F413" s="139"/>
      <c r="G413" s="312">
        <f>G414+G423+G441</f>
        <v>7854546</v>
      </c>
      <c r="H413" s="313">
        <f>H414+H423+H441</f>
        <v>7898677</v>
      </c>
      <c r="I413" s="313" t="e">
        <f>I414+I423+I441</f>
        <v>#VALUE!</v>
      </c>
      <c r="J413" s="312">
        <f>J414+J423+J441</f>
        <v>8413212.3200000003</v>
      </c>
      <c r="K413" s="59">
        <f t="shared" si="107"/>
        <v>107.11264941347342</v>
      </c>
      <c r="L413" s="59" t="e">
        <f t="shared" si="108"/>
        <v>#VALUE!</v>
      </c>
      <c r="M413" s="316"/>
      <c r="N413" s="316"/>
      <c r="O413" s="5"/>
      <c r="P413" s="5"/>
      <c r="Q413" s="308"/>
      <c r="R413" s="292"/>
      <c r="S413" s="5"/>
      <c r="T413" s="5"/>
      <c r="U413" s="292"/>
      <c r="V413" s="5"/>
      <c r="W413"/>
      <c r="X413"/>
    </row>
    <row r="414" spans="1:24" s="4" customFormat="1" ht="13.5" hidden="1" customHeight="1" x14ac:dyDescent="0.2">
      <c r="A414" s="1"/>
      <c r="B414" s="140">
        <v>31</v>
      </c>
      <c r="C414" s="130" t="s">
        <v>78</v>
      </c>
      <c r="D414" s="55"/>
      <c r="E414" s="55"/>
      <c r="F414" s="55"/>
      <c r="G414" s="324">
        <f>G415+G418+G420</f>
        <v>7781738</v>
      </c>
      <c r="H414" s="296">
        <f>H415+H420+H418</f>
        <v>7745532</v>
      </c>
      <c r="I414" s="296">
        <f>I415+I420+I418</f>
        <v>8979432</v>
      </c>
      <c r="J414" s="324">
        <f>J415+J418+J420</f>
        <v>8327569</v>
      </c>
      <c r="K414" s="141">
        <f t="shared" si="107"/>
        <v>107.01425568427001</v>
      </c>
      <c r="L414" s="141">
        <f t="shared" si="108"/>
        <v>92.740487371584308</v>
      </c>
      <c r="M414" s="316"/>
      <c r="N414" s="316"/>
      <c r="O414" s="5"/>
      <c r="P414" s="5"/>
      <c r="Q414" s="308"/>
      <c r="R414" s="292"/>
      <c r="S414" s="5"/>
      <c r="T414" s="5"/>
      <c r="U414" s="292"/>
      <c r="V414" s="5"/>
      <c r="W414"/>
      <c r="X414"/>
    </row>
    <row r="415" spans="1:24" s="4" customFormat="1" hidden="1" x14ac:dyDescent="0.2">
      <c r="A415" s="1"/>
      <c r="B415" s="140">
        <v>311</v>
      </c>
      <c r="C415" s="130" t="s">
        <v>79</v>
      </c>
      <c r="D415" s="55"/>
      <c r="E415" s="55"/>
      <c r="F415" s="55"/>
      <c r="G415" s="324">
        <f>G416+G417</f>
        <v>6514885</v>
      </c>
      <c r="H415" s="296">
        <f>H416+H417</f>
        <v>6440800</v>
      </c>
      <c r="I415" s="296">
        <f>I416+I417</f>
        <v>7525800</v>
      </c>
      <c r="J415" s="324">
        <f>J416+J417</f>
        <v>6926832</v>
      </c>
      <c r="K415" s="141">
        <f t="shared" si="107"/>
        <v>106.32316610346922</v>
      </c>
      <c r="L415" s="141">
        <f t="shared" si="108"/>
        <v>92.041138483616365</v>
      </c>
      <c r="M415" s="316"/>
      <c r="N415" s="316"/>
      <c r="O415" s="5"/>
      <c r="P415" s="5"/>
      <c r="Q415" s="308"/>
      <c r="R415" s="292"/>
      <c r="S415" s="5"/>
      <c r="T415" s="5"/>
      <c r="U415" s="292"/>
      <c r="V415" s="5"/>
      <c r="W415"/>
      <c r="X415"/>
    </row>
    <row r="416" spans="1:24" s="4" customFormat="1" hidden="1" x14ac:dyDescent="0.2">
      <c r="A416" s="1"/>
      <c r="B416" s="99">
        <v>3111</v>
      </c>
      <c r="C416" s="100" t="s">
        <v>81</v>
      </c>
      <c r="D416" s="46"/>
      <c r="E416" s="46"/>
      <c r="F416" s="47"/>
      <c r="G416" s="325">
        <v>6404755</v>
      </c>
      <c r="H416" s="317">
        <v>6360800</v>
      </c>
      <c r="I416" s="317">
        <v>7410800</v>
      </c>
      <c r="J416" s="325">
        <v>6816165</v>
      </c>
      <c r="K416" s="77">
        <f t="shared" si="107"/>
        <v>106.42350878370837</v>
      </c>
      <c r="L416" s="77">
        <f t="shared" si="108"/>
        <v>91.976102445080159</v>
      </c>
      <c r="M416" s="316"/>
      <c r="N416" s="316"/>
      <c r="O416" s="5"/>
      <c r="P416" s="5"/>
      <c r="Q416" s="308"/>
      <c r="R416" s="292"/>
      <c r="S416" s="5"/>
      <c r="T416" s="5"/>
      <c r="U416" s="292"/>
      <c r="V416" s="5"/>
      <c r="W416"/>
      <c r="X416"/>
    </row>
    <row r="417" spans="1:24" s="4" customFormat="1" hidden="1" x14ac:dyDescent="0.2">
      <c r="A417" s="1"/>
      <c r="B417" s="99">
        <v>3113</v>
      </c>
      <c r="C417" s="100" t="s">
        <v>82</v>
      </c>
      <c r="D417" s="46"/>
      <c r="E417" s="46"/>
      <c r="F417" s="47"/>
      <c r="G417" s="325">
        <v>110130</v>
      </c>
      <c r="H417" s="317">
        <v>80000</v>
      </c>
      <c r="I417" s="317">
        <v>115000</v>
      </c>
      <c r="J417" s="325">
        <v>110667</v>
      </c>
      <c r="K417" s="77">
        <f t="shared" si="107"/>
        <v>100.48760555706893</v>
      </c>
      <c r="L417" s="77">
        <f t="shared" si="108"/>
        <v>96.232173913043468</v>
      </c>
      <c r="M417" s="316"/>
      <c r="N417" s="316"/>
      <c r="O417" s="5"/>
      <c r="P417" s="5"/>
      <c r="Q417" s="308"/>
      <c r="R417" s="292"/>
      <c r="S417" s="5"/>
      <c r="T417" s="5"/>
      <c r="U417" s="292"/>
      <c r="V417" s="5"/>
      <c r="W417"/>
      <c r="X417"/>
    </row>
    <row r="418" spans="1:24" s="4" customFormat="1" hidden="1" x14ac:dyDescent="0.2">
      <c r="A418" s="1"/>
      <c r="B418" s="140">
        <v>312</v>
      </c>
      <c r="C418" s="130" t="s">
        <v>84</v>
      </c>
      <c r="D418" s="55"/>
      <c r="E418" s="55"/>
      <c r="F418" s="56"/>
      <c r="G418" s="312">
        <f>G419</f>
        <v>234826</v>
      </c>
      <c r="H418" s="313">
        <f>H419</f>
        <v>242000</v>
      </c>
      <c r="I418" s="313">
        <f>I419</f>
        <v>297800</v>
      </c>
      <c r="J418" s="312">
        <f>J419</f>
        <v>300408</v>
      </c>
      <c r="K418" s="59">
        <f t="shared" si="107"/>
        <v>127.92791258208204</v>
      </c>
      <c r="L418" s="59">
        <f t="shared" si="108"/>
        <v>100.8757555406313</v>
      </c>
      <c r="M418" s="316"/>
      <c r="N418" s="316"/>
      <c r="O418" s="5"/>
      <c r="P418" s="5"/>
      <c r="Q418" s="308"/>
      <c r="R418" s="292"/>
      <c r="S418" s="5"/>
      <c r="T418" s="5"/>
      <c r="U418" s="292"/>
      <c r="V418" s="5"/>
      <c r="W418"/>
      <c r="X418"/>
    </row>
    <row r="419" spans="1:24" s="4" customFormat="1" hidden="1" x14ac:dyDescent="0.2">
      <c r="A419" s="1"/>
      <c r="B419" s="99">
        <v>3121</v>
      </c>
      <c r="C419" s="100" t="s">
        <v>84</v>
      </c>
      <c r="D419" s="46"/>
      <c r="E419" s="46"/>
      <c r="F419" s="46"/>
      <c r="G419" s="82">
        <v>234826</v>
      </c>
      <c r="H419" s="326">
        <v>242000</v>
      </c>
      <c r="I419" s="326">
        <v>297800</v>
      </c>
      <c r="J419" s="82">
        <v>300408</v>
      </c>
      <c r="K419" s="77">
        <f t="shared" si="107"/>
        <v>127.92791258208204</v>
      </c>
      <c r="L419" s="77">
        <f>J419/I419*100</f>
        <v>100.8757555406313</v>
      </c>
      <c r="M419" s="316"/>
      <c r="N419" s="316"/>
      <c r="O419" s="5"/>
      <c r="P419" s="5"/>
      <c r="Q419" s="308"/>
      <c r="R419" s="292"/>
      <c r="S419" s="5"/>
      <c r="T419" s="5"/>
      <c r="U419" s="292"/>
      <c r="V419" s="5"/>
      <c r="W419"/>
      <c r="X419"/>
    </row>
    <row r="420" spans="1:24" s="4" customFormat="1" hidden="1" x14ac:dyDescent="0.2">
      <c r="A420" s="1"/>
      <c r="B420" s="140">
        <v>313</v>
      </c>
      <c r="C420" s="130" t="s">
        <v>87</v>
      </c>
      <c r="D420" s="55"/>
      <c r="E420" s="55"/>
      <c r="F420" s="55"/>
      <c r="G420" s="324">
        <f>G421+G422</f>
        <v>1032027</v>
      </c>
      <c r="H420" s="296">
        <f>H421+H422</f>
        <v>1062732</v>
      </c>
      <c r="I420" s="296">
        <f>I421+I422</f>
        <v>1155832</v>
      </c>
      <c r="J420" s="324">
        <f>J421+J422</f>
        <v>1100329</v>
      </c>
      <c r="K420" s="59">
        <f t="shared" si="107"/>
        <v>106.61823770114542</v>
      </c>
      <c r="L420" s="59">
        <f t="shared" si="108"/>
        <v>95.198004554295096</v>
      </c>
      <c r="M420" s="316"/>
      <c r="N420" s="316"/>
      <c r="O420" s="5"/>
      <c r="P420" s="5"/>
      <c r="Q420" s="308"/>
      <c r="R420" s="292"/>
      <c r="S420" s="5"/>
      <c r="T420" s="5"/>
      <c r="U420" s="292"/>
      <c r="V420" s="5"/>
      <c r="W420"/>
      <c r="X420"/>
    </row>
    <row r="421" spans="1:24" s="4" customFormat="1" hidden="1" x14ac:dyDescent="0.2">
      <c r="A421" s="1"/>
      <c r="B421" s="99">
        <v>3132</v>
      </c>
      <c r="C421" s="100" t="s">
        <v>89</v>
      </c>
      <c r="D421" s="46"/>
      <c r="E421" s="46"/>
      <c r="F421" s="47"/>
      <c r="G421" s="82">
        <v>1030849</v>
      </c>
      <c r="H421" s="317">
        <v>1062732</v>
      </c>
      <c r="I421" s="317">
        <v>1152732</v>
      </c>
      <c r="J421" s="82">
        <v>1099066</v>
      </c>
      <c r="K421" s="77">
        <f t="shared" si="107"/>
        <v>106.61755504443424</v>
      </c>
      <c r="L421" s="77">
        <f t="shared" si="108"/>
        <v>95.344451268811838</v>
      </c>
      <c r="M421" s="316"/>
      <c r="N421" s="316"/>
      <c r="O421" s="5"/>
      <c r="P421" s="5"/>
      <c r="Q421" s="308"/>
      <c r="R421" s="292"/>
      <c r="S421" s="5"/>
      <c r="T421" s="5"/>
      <c r="U421" s="292"/>
      <c r="V421" s="5"/>
      <c r="W421"/>
      <c r="X421"/>
    </row>
    <row r="422" spans="1:24" s="4" customFormat="1" hidden="1" x14ac:dyDescent="0.2">
      <c r="A422" s="1"/>
      <c r="B422" s="99">
        <v>3133</v>
      </c>
      <c r="C422" s="100" t="s">
        <v>90</v>
      </c>
      <c r="D422" s="46"/>
      <c r="E422" s="46"/>
      <c r="F422" s="47"/>
      <c r="G422" s="82">
        <v>1178</v>
      </c>
      <c r="H422" s="317">
        <v>0</v>
      </c>
      <c r="I422" s="317">
        <v>3100</v>
      </c>
      <c r="J422" s="82">
        <v>1263</v>
      </c>
      <c r="K422" s="77">
        <f t="shared" si="107"/>
        <v>107.21561969439728</v>
      </c>
      <c r="L422" s="77">
        <v>0</v>
      </c>
      <c r="M422" s="316"/>
      <c r="N422" s="316"/>
      <c r="O422" s="5"/>
      <c r="P422" s="5"/>
      <c r="Q422" s="308"/>
      <c r="R422" s="292"/>
      <c r="S422" s="5"/>
      <c r="T422" s="5"/>
      <c r="U422" s="292"/>
      <c r="V422" s="5"/>
      <c r="W422"/>
      <c r="X422"/>
    </row>
    <row r="423" spans="1:24" s="4" customFormat="1" hidden="1" x14ac:dyDescent="0.2">
      <c r="A423" s="1"/>
      <c r="B423" s="140">
        <v>32</v>
      </c>
      <c r="C423" s="130" t="s">
        <v>91</v>
      </c>
      <c r="D423" s="148" t="e">
        <f>#REF!+#REF!+#REF!</f>
        <v>#REF!</v>
      </c>
      <c r="E423" s="148" t="e">
        <f>#REF!+#REF!+#REF!</f>
        <v>#REF!</v>
      </c>
      <c r="F423" s="148" t="e">
        <f>#REF!+#REF!+#REF!</f>
        <v>#REF!</v>
      </c>
      <c r="G423" s="324">
        <f>G424+G427+G431+G436</f>
        <v>51026</v>
      </c>
      <c r="H423" s="296">
        <f>H424+H427+H431+H434+H436</f>
        <v>83540</v>
      </c>
      <c r="I423" s="296">
        <f>I424+I427+I431+I434+I436</f>
        <v>80106</v>
      </c>
      <c r="J423" s="324">
        <f>J424+J427+J431+J434+J436</f>
        <v>55418.5</v>
      </c>
      <c r="K423" s="59">
        <f t="shared" si="107"/>
        <v>108.60835652412494</v>
      </c>
      <c r="L423" s="59">
        <f t="shared" si="108"/>
        <v>69.181459566074949</v>
      </c>
      <c r="M423" s="5"/>
      <c r="N423" s="5"/>
      <c r="O423" s="5"/>
      <c r="P423" s="5"/>
      <c r="Q423" s="308"/>
      <c r="R423" s="292"/>
      <c r="S423" s="5"/>
      <c r="T423" s="5"/>
      <c r="U423" s="292"/>
      <c r="V423" s="5"/>
      <c r="W423"/>
      <c r="X423"/>
    </row>
    <row r="424" spans="1:24" s="4" customFormat="1" hidden="1" x14ac:dyDescent="0.2">
      <c r="A424" s="1"/>
      <c r="B424" s="140">
        <v>321</v>
      </c>
      <c r="C424" s="130" t="s">
        <v>92</v>
      </c>
      <c r="D424" s="149" t="e">
        <f>SUM(D425:D425)</f>
        <v>#REF!</v>
      </c>
      <c r="E424" s="149">
        <f>SUM(E425:E425)</f>
        <v>4268.28</v>
      </c>
      <c r="F424" s="149">
        <f>SUM(F425:F425)</f>
        <v>1048</v>
      </c>
      <c r="G424" s="324">
        <f>SUM(G425:G426)</f>
        <v>0</v>
      </c>
      <c r="H424" s="296">
        <f>SUM(H425:H426)</f>
        <v>4500</v>
      </c>
      <c r="I424" s="296">
        <f>SUM(I425:I426)</f>
        <v>500</v>
      </c>
      <c r="J424" s="328">
        <v>0</v>
      </c>
      <c r="K424" s="59" t="e">
        <f>J424/G424*100</f>
        <v>#DIV/0!</v>
      </c>
      <c r="L424" s="59">
        <f t="shared" si="108"/>
        <v>0</v>
      </c>
      <c r="M424" s="5"/>
      <c r="N424" s="5"/>
      <c r="O424" s="5"/>
      <c r="P424" s="5"/>
      <c r="Q424" s="308"/>
      <c r="R424" s="292"/>
      <c r="S424" s="5"/>
      <c r="T424" s="5"/>
      <c r="U424" s="292"/>
      <c r="V424" s="5"/>
      <c r="W424"/>
      <c r="X424"/>
    </row>
    <row r="425" spans="1:24" s="4" customFormat="1" hidden="1" x14ac:dyDescent="0.2">
      <c r="A425" s="1"/>
      <c r="B425" s="99">
        <v>3211</v>
      </c>
      <c r="C425" s="100" t="s">
        <v>94</v>
      </c>
      <c r="D425" s="150" t="e">
        <f>#REF!</f>
        <v>#REF!</v>
      </c>
      <c r="E425" s="150">
        <v>4268.28</v>
      </c>
      <c r="F425" s="150">
        <v>1048</v>
      </c>
      <c r="G425" s="328">
        <v>0</v>
      </c>
      <c r="H425" s="326">
        <v>4000</v>
      </c>
      <c r="I425" s="326">
        <v>0</v>
      </c>
      <c r="J425" s="328">
        <v>0</v>
      </c>
      <c r="K425" s="77" t="e">
        <f>J425/G425*100</f>
        <v>#DIV/0!</v>
      </c>
      <c r="L425" s="77" t="e">
        <f t="shared" si="108"/>
        <v>#DIV/0!</v>
      </c>
      <c r="M425" s="358"/>
      <c r="N425" s="358"/>
      <c r="O425" s="5"/>
      <c r="P425" s="5"/>
      <c r="Q425" s="308"/>
      <c r="R425" s="292"/>
      <c r="S425" s="5"/>
      <c r="T425" s="5"/>
      <c r="U425" s="292"/>
      <c r="V425" s="5"/>
      <c r="W425"/>
      <c r="X425"/>
    </row>
    <row r="426" spans="1:24" s="4" customFormat="1" hidden="1" x14ac:dyDescent="0.2">
      <c r="A426" s="1"/>
      <c r="B426" s="99">
        <v>3213</v>
      </c>
      <c r="C426" s="100" t="s">
        <v>239</v>
      </c>
      <c r="D426" s="150"/>
      <c r="E426" s="150"/>
      <c r="F426" s="150"/>
      <c r="G426" s="328">
        <v>0</v>
      </c>
      <c r="H426" s="326">
        <v>500</v>
      </c>
      <c r="I426" s="326">
        <v>500</v>
      </c>
      <c r="J426" s="328">
        <v>0</v>
      </c>
      <c r="K426" s="77"/>
      <c r="L426" s="77">
        <f t="shared" si="108"/>
        <v>0</v>
      </c>
      <c r="M426" s="14"/>
      <c r="N426" s="14"/>
      <c r="O426" s="5"/>
      <c r="P426" s="5"/>
      <c r="Q426" s="308"/>
      <c r="R426" s="292"/>
      <c r="S426" s="5"/>
      <c r="T426" s="5"/>
      <c r="U426" s="292"/>
      <c r="V426" s="5"/>
      <c r="W426"/>
      <c r="X426"/>
    </row>
    <row r="427" spans="1:24" s="4" customFormat="1" hidden="1" x14ac:dyDescent="0.2">
      <c r="A427" s="1"/>
      <c r="B427" s="140">
        <v>322</v>
      </c>
      <c r="C427" s="130" t="s">
        <v>98</v>
      </c>
      <c r="D427" s="149" t="e">
        <f t="shared" ref="D427:J427" si="109">SUM(D428:D430)</f>
        <v>#REF!</v>
      </c>
      <c r="E427" s="149">
        <f t="shared" si="109"/>
        <v>23243.08</v>
      </c>
      <c r="F427" s="149">
        <f t="shared" si="109"/>
        <v>2950.83</v>
      </c>
      <c r="G427" s="324">
        <f t="shared" si="109"/>
        <v>0</v>
      </c>
      <c r="H427" s="296">
        <f t="shared" si="109"/>
        <v>2500</v>
      </c>
      <c r="I427" s="296">
        <f t="shared" ref="I427" si="110">SUM(I428:I430)</f>
        <v>3106</v>
      </c>
      <c r="J427" s="324">
        <f t="shared" si="109"/>
        <v>0</v>
      </c>
      <c r="K427" s="59" t="e">
        <f>J427/G427*100</f>
        <v>#DIV/0!</v>
      </c>
      <c r="L427" s="77">
        <f t="shared" si="108"/>
        <v>0</v>
      </c>
      <c r="M427" s="14"/>
      <c r="N427" s="14"/>
      <c r="O427" s="5"/>
      <c r="P427" s="5"/>
      <c r="Q427" s="308"/>
      <c r="R427" s="292"/>
      <c r="S427" s="5"/>
      <c r="T427" s="5"/>
      <c r="U427" s="292"/>
      <c r="V427" s="5"/>
      <c r="W427"/>
      <c r="X427"/>
    </row>
    <row r="428" spans="1:24" s="4" customFormat="1" hidden="1" x14ac:dyDescent="0.2">
      <c r="A428" s="1"/>
      <c r="B428" s="99">
        <v>3221</v>
      </c>
      <c r="C428" s="100" t="s">
        <v>99</v>
      </c>
      <c r="D428" s="150" t="e">
        <f>#REF!</f>
        <v>#REF!</v>
      </c>
      <c r="E428" s="150">
        <v>20732.68</v>
      </c>
      <c r="F428" s="150">
        <v>2950.83</v>
      </c>
      <c r="G428" s="328">
        <v>0</v>
      </c>
      <c r="H428" s="326">
        <v>2500</v>
      </c>
      <c r="I428" s="326">
        <v>2500</v>
      </c>
      <c r="J428" s="328">
        <v>0</v>
      </c>
      <c r="K428" s="77" t="e">
        <f>J428/G428*100</f>
        <v>#DIV/0!</v>
      </c>
      <c r="L428" s="77">
        <f t="shared" si="108"/>
        <v>0</v>
      </c>
      <c r="M428" s="14"/>
      <c r="N428" s="14"/>
      <c r="O428" s="5"/>
      <c r="P428" s="5"/>
      <c r="Q428" s="308"/>
      <c r="R428" s="292"/>
      <c r="S428" s="5"/>
      <c r="T428" s="5"/>
      <c r="U428" s="292"/>
      <c r="V428" s="5"/>
      <c r="W428"/>
      <c r="X428"/>
    </row>
    <row r="429" spans="1:24" s="4" customFormat="1" hidden="1" x14ac:dyDescent="0.2">
      <c r="A429" s="1"/>
      <c r="B429" s="99">
        <v>3222</v>
      </c>
      <c r="C429" s="100" t="s">
        <v>101</v>
      </c>
      <c r="D429" s="150"/>
      <c r="E429" s="150"/>
      <c r="F429" s="150"/>
      <c r="G429" s="328">
        <v>0</v>
      </c>
      <c r="H429" s="326">
        <v>0</v>
      </c>
      <c r="I429" s="326">
        <v>606</v>
      </c>
      <c r="J429" s="328">
        <v>0</v>
      </c>
      <c r="K429" s="77" t="s">
        <v>5</v>
      </c>
      <c r="L429" s="77">
        <f t="shared" si="108"/>
        <v>0</v>
      </c>
      <c r="M429" s="14"/>
      <c r="N429" s="14"/>
      <c r="O429" s="5"/>
      <c r="P429" s="5"/>
      <c r="Q429" s="308"/>
      <c r="R429" s="292"/>
      <c r="S429" s="5"/>
      <c r="T429" s="5"/>
      <c r="U429" s="292"/>
      <c r="V429" s="5"/>
      <c r="W429"/>
      <c r="X429"/>
    </row>
    <row r="430" spans="1:24" s="4" customFormat="1" hidden="1" x14ac:dyDescent="0.2">
      <c r="A430" s="1"/>
      <c r="B430" s="99">
        <v>3225</v>
      </c>
      <c r="C430" s="100" t="s">
        <v>104</v>
      </c>
      <c r="D430" s="150" t="e">
        <f>#REF!</f>
        <v>#REF!</v>
      </c>
      <c r="E430" s="150">
        <v>2510.4</v>
      </c>
      <c r="F430" s="150"/>
      <c r="G430" s="328">
        <v>0</v>
      </c>
      <c r="H430" s="326">
        <v>0</v>
      </c>
      <c r="I430" s="326">
        <v>0</v>
      </c>
      <c r="J430" s="328">
        <v>0</v>
      </c>
      <c r="K430" s="77" t="s">
        <v>5</v>
      </c>
      <c r="L430" s="77" t="e">
        <f t="shared" si="108"/>
        <v>#DIV/0!</v>
      </c>
      <c r="M430" s="310"/>
      <c r="N430" s="310"/>
      <c r="O430" s="5"/>
      <c r="P430" s="5"/>
      <c r="Q430" s="308"/>
      <c r="R430" s="292"/>
      <c r="S430" s="5"/>
      <c r="T430" s="5"/>
      <c r="U430" s="292"/>
      <c r="V430" s="5"/>
      <c r="W430"/>
      <c r="X430"/>
    </row>
    <row r="431" spans="1:24" s="4" customFormat="1" hidden="1" x14ac:dyDescent="0.2">
      <c r="A431" s="1"/>
      <c r="B431" s="140">
        <v>323</v>
      </c>
      <c r="C431" s="130" t="s">
        <v>106</v>
      </c>
      <c r="D431" s="148"/>
      <c r="E431" s="148"/>
      <c r="F431" s="148"/>
      <c r="G431" s="324">
        <f>G432</f>
        <v>8675</v>
      </c>
      <c r="H431" s="296">
        <v>0</v>
      </c>
      <c r="I431" s="296">
        <v>0</v>
      </c>
      <c r="J431" s="324">
        <f>J432+J433</f>
        <v>5950</v>
      </c>
      <c r="K431" s="59"/>
      <c r="L431" s="77" t="e">
        <f t="shared" si="108"/>
        <v>#DIV/0!</v>
      </c>
      <c r="M431" s="316"/>
      <c r="N431" s="316"/>
      <c r="O431" s="5"/>
      <c r="P431" s="5"/>
      <c r="Q431" s="308"/>
      <c r="R431" s="292"/>
      <c r="S431" s="5"/>
      <c r="T431" s="5"/>
      <c r="U431" s="292"/>
      <c r="V431" s="5"/>
      <c r="W431"/>
      <c r="X431"/>
    </row>
    <row r="432" spans="1:24" s="4" customFormat="1" hidden="1" x14ac:dyDescent="0.2">
      <c r="A432" s="1"/>
      <c r="B432" s="99">
        <v>3236</v>
      </c>
      <c r="C432" s="100" t="s">
        <v>240</v>
      </c>
      <c r="D432" s="148"/>
      <c r="E432" s="148"/>
      <c r="F432" s="148"/>
      <c r="G432" s="296">
        <v>8675</v>
      </c>
      <c r="H432" s="296">
        <v>0</v>
      </c>
      <c r="I432" s="296">
        <v>6481</v>
      </c>
      <c r="J432" s="326">
        <v>5950</v>
      </c>
      <c r="K432" s="59"/>
      <c r="L432" s="77">
        <f t="shared" si="108"/>
        <v>91.806819935195179</v>
      </c>
      <c r="M432" s="299"/>
      <c r="N432" s="299"/>
      <c r="O432" s="5"/>
      <c r="P432" s="5"/>
      <c r="Q432" s="308"/>
      <c r="R432" s="292"/>
      <c r="S432" s="5"/>
      <c r="T432" s="5"/>
      <c r="U432" s="292"/>
      <c r="V432" s="5"/>
      <c r="W432"/>
      <c r="X432"/>
    </row>
    <row r="433" spans="1:24" s="4" customFormat="1" hidden="1" x14ac:dyDescent="0.2">
      <c r="A433" s="1"/>
      <c r="B433" s="99">
        <v>3238</v>
      </c>
      <c r="C433" s="100" t="s">
        <v>117</v>
      </c>
      <c r="D433" s="148"/>
      <c r="E433" s="148"/>
      <c r="F433" s="148"/>
      <c r="G433" s="296"/>
      <c r="H433" s="296"/>
      <c r="I433" s="296"/>
      <c r="J433" s="326">
        <v>0</v>
      </c>
      <c r="K433" s="59"/>
      <c r="L433" s="77" t="e">
        <f t="shared" si="108"/>
        <v>#DIV/0!</v>
      </c>
      <c r="M433" s="299"/>
      <c r="N433" s="299"/>
      <c r="O433" s="5"/>
      <c r="P433" s="5"/>
      <c r="Q433" s="308"/>
      <c r="R433" s="292"/>
      <c r="S433" s="5"/>
      <c r="T433" s="5"/>
      <c r="U433" s="292"/>
      <c r="V433" s="5"/>
      <c r="W433"/>
      <c r="X433"/>
    </row>
    <row r="434" spans="1:24" s="4" customFormat="1" hidden="1" x14ac:dyDescent="0.2">
      <c r="A434" s="1"/>
      <c r="B434" s="140">
        <v>324</v>
      </c>
      <c r="C434" s="130" t="s">
        <v>241</v>
      </c>
      <c r="D434" s="150"/>
      <c r="E434" s="150"/>
      <c r="F434" s="150"/>
      <c r="G434" s="328"/>
      <c r="H434" s="326"/>
      <c r="I434" s="326"/>
      <c r="J434" s="463">
        <v>193</v>
      </c>
      <c r="K434" s="77">
        <v>1</v>
      </c>
      <c r="L434" s="77" t="e">
        <f t="shared" si="108"/>
        <v>#DIV/0!</v>
      </c>
      <c r="M434" s="316"/>
      <c r="N434" s="316"/>
      <c r="O434" s="5"/>
      <c r="P434" s="5"/>
      <c r="Q434" s="308"/>
      <c r="R434" s="292"/>
      <c r="S434" s="5"/>
      <c r="T434" s="5"/>
      <c r="U434" s="292"/>
      <c r="V434" s="5"/>
      <c r="W434"/>
      <c r="X434"/>
    </row>
    <row r="435" spans="1:24" s="4" customFormat="1" hidden="1" x14ac:dyDescent="0.2">
      <c r="A435" s="1"/>
      <c r="B435" s="99">
        <v>3241</v>
      </c>
      <c r="C435" s="100" t="s">
        <v>241</v>
      </c>
      <c r="D435" s="150"/>
      <c r="E435" s="150"/>
      <c r="F435" s="150"/>
      <c r="G435" s="328"/>
      <c r="H435" s="326"/>
      <c r="I435" s="326">
        <v>193</v>
      </c>
      <c r="J435" s="328">
        <v>193</v>
      </c>
      <c r="K435" s="77">
        <v>2</v>
      </c>
      <c r="L435" s="77"/>
      <c r="M435" s="316"/>
      <c r="N435" s="316"/>
      <c r="O435" s="5"/>
      <c r="P435" s="5"/>
      <c r="Q435" s="308"/>
      <c r="R435" s="292"/>
      <c r="S435" s="5"/>
      <c r="T435" s="5"/>
      <c r="U435" s="292"/>
      <c r="V435" s="5"/>
      <c r="W435"/>
      <c r="X435"/>
    </row>
    <row r="436" spans="1:24" s="4" customFormat="1" hidden="1" x14ac:dyDescent="0.2">
      <c r="A436" s="1"/>
      <c r="B436" s="140">
        <v>329</v>
      </c>
      <c r="C436" s="130" t="s">
        <v>120</v>
      </c>
      <c r="D436" s="149">
        <f t="shared" ref="D436:F436" si="111">SUM(D438:D438)</f>
        <v>0</v>
      </c>
      <c r="E436" s="149">
        <f t="shared" si="111"/>
        <v>0</v>
      </c>
      <c r="F436" s="149">
        <f t="shared" si="111"/>
        <v>0</v>
      </c>
      <c r="G436" s="324">
        <f>G438+G439+G437</f>
        <v>42351</v>
      </c>
      <c r="H436" s="296">
        <f>H437+H438+H439</f>
        <v>76540</v>
      </c>
      <c r="I436" s="296">
        <f>I437+I438+I439</f>
        <v>76500</v>
      </c>
      <c r="J436" s="324">
        <f>J437+J438+J439+J440</f>
        <v>49275.5</v>
      </c>
      <c r="K436" s="59">
        <f>J436/G436*100</f>
        <v>116.3502632759557</v>
      </c>
      <c r="L436" s="59">
        <f t="shared" si="108"/>
        <v>64.412418300653599</v>
      </c>
      <c r="M436" s="316"/>
      <c r="N436" s="316"/>
      <c r="O436" s="5"/>
      <c r="P436" s="5"/>
      <c r="Q436" s="308"/>
      <c r="R436" s="292"/>
      <c r="S436" s="5"/>
      <c r="T436" s="5"/>
      <c r="U436" s="292"/>
      <c r="V436" s="5"/>
      <c r="W436"/>
      <c r="X436"/>
    </row>
    <row r="437" spans="1:24" hidden="1" x14ac:dyDescent="0.2">
      <c r="B437" s="99">
        <v>3293</v>
      </c>
      <c r="C437" s="100" t="s">
        <v>121</v>
      </c>
      <c r="D437" s="150" t="e">
        <f>#REF!</f>
        <v>#REF!</v>
      </c>
      <c r="E437" s="150">
        <v>1782.5</v>
      </c>
      <c r="F437" s="150"/>
      <c r="G437" s="328">
        <v>0</v>
      </c>
      <c r="H437" s="326">
        <v>2000</v>
      </c>
      <c r="I437" s="326">
        <v>2000</v>
      </c>
      <c r="J437" s="328">
        <v>0</v>
      </c>
      <c r="K437" s="77" t="e">
        <f>J437/G437*100</f>
        <v>#DIV/0!</v>
      </c>
      <c r="L437" s="77">
        <f t="shared" si="108"/>
        <v>0</v>
      </c>
      <c r="M437" s="316"/>
      <c r="N437" s="316"/>
    </row>
    <row r="438" spans="1:24" hidden="1" x14ac:dyDescent="0.2">
      <c r="B438" s="99">
        <v>3295</v>
      </c>
      <c r="C438" s="100" t="s">
        <v>124</v>
      </c>
      <c r="D438" s="150"/>
      <c r="E438" s="150"/>
      <c r="F438" s="150"/>
      <c r="G438" s="328">
        <v>10163</v>
      </c>
      <c r="H438" s="326">
        <v>24540</v>
      </c>
      <c r="I438" s="326">
        <v>24500</v>
      </c>
      <c r="J438" s="328">
        <v>11163</v>
      </c>
      <c r="K438" s="77">
        <f>J438/G438*100</f>
        <v>109.83961428711994</v>
      </c>
      <c r="L438" s="77">
        <f>J438/I438*100</f>
        <v>45.563265306122446</v>
      </c>
      <c r="M438" s="316"/>
      <c r="N438" s="316"/>
    </row>
    <row r="439" spans="1:24" hidden="1" x14ac:dyDescent="0.2">
      <c r="B439" s="99">
        <v>3296</v>
      </c>
      <c r="C439" s="100" t="s">
        <v>125</v>
      </c>
      <c r="D439" s="150"/>
      <c r="E439" s="150"/>
      <c r="F439" s="150"/>
      <c r="G439" s="328">
        <v>32188</v>
      </c>
      <c r="H439" s="326">
        <v>50000</v>
      </c>
      <c r="I439" s="326">
        <v>50000</v>
      </c>
      <c r="J439" s="328">
        <v>38112.5</v>
      </c>
      <c r="K439" s="77">
        <v>0</v>
      </c>
      <c r="L439" s="77"/>
      <c r="M439" s="316"/>
      <c r="N439" s="316"/>
    </row>
    <row r="440" spans="1:24" hidden="1" x14ac:dyDescent="0.2">
      <c r="B440" s="99">
        <v>3299</v>
      </c>
      <c r="C440" s="100" t="s">
        <v>120</v>
      </c>
      <c r="D440" s="150"/>
      <c r="E440" s="150"/>
      <c r="F440" s="150"/>
      <c r="G440" s="328"/>
      <c r="H440" s="326"/>
      <c r="I440" s="326"/>
      <c r="J440" s="328">
        <v>0</v>
      </c>
      <c r="K440" s="77"/>
      <c r="L440" s="77"/>
      <c r="M440" s="316"/>
      <c r="N440" s="316"/>
    </row>
    <row r="441" spans="1:24" hidden="1" x14ac:dyDescent="0.2">
      <c r="B441" s="140">
        <v>34</v>
      </c>
      <c r="C441" s="130" t="s">
        <v>127</v>
      </c>
      <c r="D441" s="150"/>
      <c r="E441" s="150"/>
      <c r="F441" s="150"/>
      <c r="G441" s="166">
        <f>G442</f>
        <v>21782</v>
      </c>
      <c r="H441" s="296">
        <v>69605</v>
      </c>
      <c r="I441" s="296" t="s">
        <v>5</v>
      </c>
      <c r="J441" s="463">
        <f>J442</f>
        <v>30224.82</v>
      </c>
      <c r="K441" s="77">
        <v>0</v>
      </c>
      <c r="L441" s="77"/>
      <c r="M441" s="316"/>
      <c r="N441" s="316"/>
    </row>
    <row r="442" spans="1:24" hidden="1" x14ac:dyDescent="0.2">
      <c r="B442" s="99">
        <v>3433</v>
      </c>
      <c r="C442" s="100" t="s">
        <v>130</v>
      </c>
      <c r="D442" s="150"/>
      <c r="E442" s="150"/>
      <c r="F442" s="150"/>
      <c r="G442" s="328">
        <v>21782</v>
      </c>
      <c r="H442" s="326">
        <v>69605</v>
      </c>
      <c r="I442" s="326">
        <v>69605</v>
      </c>
      <c r="J442" s="328">
        <v>30224.82</v>
      </c>
      <c r="K442" s="77">
        <v>0</v>
      </c>
      <c r="L442" s="77"/>
      <c r="M442" s="316"/>
      <c r="N442" s="316"/>
    </row>
    <row r="443" spans="1:24" x14ac:dyDescent="0.2">
      <c r="B443" s="93"/>
      <c r="C443" s="94" t="s">
        <v>141</v>
      </c>
      <c r="D443" s="179"/>
      <c r="E443" s="179"/>
      <c r="F443" s="179"/>
      <c r="G443" s="324">
        <f>G413+G446</f>
        <v>7854546</v>
      </c>
      <c r="H443" s="296">
        <f>H413</f>
        <v>7898677</v>
      </c>
      <c r="I443" s="296" t="e">
        <f>I413</f>
        <v>#VALUE!</v>
      </c>
      <c r="J443" s="324">
        <f>J413</f>
        <v>8413212.3200000003</v>
      </c>
      <c r="K443" s="59">
        <f>J443/G443*100</f>
        <v>107.11264941347342</v>
      </c>
      <c r="L443" s="59" t="e">
        <f>J443/I443*100</f>
        <v>#VALUE!</v>
      </c>
      <c r="M443" s="316"/>
      <c r="N443" s="316"/>
    </row>
    <row r="444" spans="1:24" x14ac:dyDescent="0.2">
      <c r="B444" s="93"/>
      <c r="C444" s="94" t="s">
        <v>142</v>
      </c>
      <c r="D444" s="179"/>
      <c r="E444" s="179"/>
      <c r="F444" s="179"/>
      <c r="G444" s="429">
        <f>IF(G404&gt;G443,G404-G443,0)</f>
        <v>0</v>
      </c>
      <c r="H444" s="430">
        <f>IF(H404&gt;H443,H404-H443,0)</f>
        <v>0</v>
      </c>
      <c r="I444" s="430"/>
      <c r="J444" s="464">
        <f>IF(J404&gt;J443,J404-J443,0)</f>
        <v>4770.679999999702</v>
      </c>
      <c r="K444" s="431">
        <v>0</v>
      </c>
      <c r="L444" s="343" t="s">
        <v>5</v>
      </c>
      <c r="M444" s="316"/>
      <c r="N444" s="316"/>
    </row>
    <row r="445" spans="1:24" x14ac:dyDescent="0.2">
      <c r="B445" s="191">
        <v>92211.21</v>
      </c>
      <c r="C445" s="191" t="s">
        <v>144</v>
      </c>
      <c r="D445" s="192"/>
      <c r="E445" s="192"/>
      <c r="F445" s="192"/>
      <c r="G445" s="326">
        <v>0</v>
      </c>
      <c r="H445" s="326">
        <v>1000</v>
      </c>
      <c r="I445" s="326">
        <v>1000</v>
      </c>
      <c r="J445" s="465">
        <v>0</v>
      </c>
      <c r="K445" s="152" t="s">
        <v>5</v>
      </c>
      <c r="L445" s="152" t="s">
        <v>5</v>
      </c>
      <c r="M445" s="316"/>
      <c r="N445" s="316"/>
    </row>
    <row r="446" spans="1:24" ht="10.5" customHeight="1" x14ac:dyDescent="0.2">
      <c r="B446" s="130">
        <v>4</v>
      </c>
      <c r="C446" s="130" t="s">
        <v>153</v>
      </c>
      <c r="D446" s="148"/>
      <c r="E446" s="148"/>
      <c r="F446" s="148"/>
      <c r="G446" s="324">
        <f>G447</f>
        <v>0</v>
      </c>
      <c r="H446" s="296">
        <f>H447</f>
        <v>0</v>
      </c>
      <c r="I446" s="296">
        <f>I447</f>
        <v>0</v>
      </c>
      <c r="J446" s="324">
        <f>J447</f>
        <v>0</v>
      </c>
      <c r="K446" s="141" t="e">
        <f>J446/G446*100</f>
        <v>#DIV/0!</v>
      </c>
      <c r="L446" s="141" t="e">
        <f>J446/I446*100</f>
        <v>#DIV/0!</v>
      </c>
      <c r="M446" s="316"/>
      <c r="N446" s="316"/>
    </row>
    <row r="447" spans="1:24" hidden="1" x14ac:dyDescent="0.2">
      <c r="B447" s="140">
        <v>42</v>
      </c>
      <c r="C447" s="130" t="s">
        <v>155</v>
      </c>
      <c r="D447" s="149" t="e">
        <f>#REF!</f>
        <v>#REF!</v>
      </c>
      <c r="E447" s="149" t="e">
        <f>#REF!</f>
        <v>#REF!</v>
      </c>
      <c r="F447" s="149" t="e">
        <f>#REF!</f>
        <v>#REF!</v>
      </c>
      <c r="G447" s="324">
        <f>G448+G451</f>
        <v>0</v>
      </c>
      <c r="H447" s="296">
        <f>H448+H451</f>
        <v>0</v>
      </c>
      <c r="I447" s="296">
        <f>I448+I451</f>
        <v>0</v>
      </c>
      <c r="J447" s="324">
        <f>J448+J451</f>
        <v>0</v>
      </c>
      <c r="K447" s="466" t="e">
        <f>J447/G447*100</f>
        <v>#DIV/0!</v>
      </c>
      <c r="L447" s="466" t="e">
        <f>J447/I447*100</f>
        <v>#DIV/0!</v>
      </c>
      <c r="M447" s="316"/>
      <c r="N447" s="316"/>
    </row>
    <row r="448" spans="1:24" hidden="1" x14ac:dyDescent="0.2">
      <c r="B448" s="140">
        <v>422</v>
      </c>
      <c r="C448" s="130" t="s">
        <v>158</v>
      </c>
      <c r="D448" s="236"/>
      <c r="E448" s="236"/>
      <c r="F448" s="236"/>
      <c r="G448" s="239">
        <f>SUM(G449:G450)</f>
        <v>0</v>
      </c>
      <c r="H448" s="347">
        <f>SUM(H449:H450)</f>
        <v>0</v>
      </c>
      <c r="I448" s="347">
        <f>SUM(I449:I450)</f>
        <v>0</v>
      </c>
      <c r="J448" s="239">
        <f>SUM(J449:J450)</f>
        <v>0</v>
      </c>
      <c r="K448" s="59" t="s">
        <v>5</v>
      </c>
      <c r="L448" s="59">
        <v>0</v>
      </c>
      <c r="M448" s="316"/>
      <c r="N448" s="316"/>
    </row>
    <row r="449" spans="1:24" hidden="1" x14ac:dyDescent="0.2">
      <c r="B449" s="99">
        <v>4221</v>
      </c>
      <c r="C449" s="100" t="s">
        <v>159</v>
      </c>
      <c r="D449" s="150"/>
      <c r="E449" s="150"/>
      <c r="F449" s="150"/>
      <c r="G449" s="434">
        <v>0</v>
      </c>
      <c r="H449" s="344">
        <v>0</v>
      </c>
      <c r="I449" s="344">
        <v>0</v>
      </c>
      <c r="J449" s="434">
        <v>0</v>
      </c>
      <c r="K449" s="77" t="s">
        <v>5</v>
      </c>
      <c r="L449" s="77">
        <v>0</v>
      </c>
      <c r="M449" s="316"/>
      <c r="N449" s="316"/>
    </row>
    <row r="450" spans="1:24" s="161" customFormat="1" hidden="1" x14ac:dyDescent="0.2">
      <c r="A450" s="2"/>
      <c r="B450" s="99">
        <v>4227</v>
      </c>
      <c r="C450" s="100" t="s">
        <v>242</v>
      </c>
      <c r="D450" s="150"/>
      <c r="E450" s="150"/>
      <c r="F450" s="150"/>
      <c r="G450" s="434">
        <v>0</v>
      </c>
      <c r="H450" s="344">
        <v>0</v>
      </c>
      <c r="I450" s="344">
        <v>0</v>
      </c>
      <c r="J450" s="434">
        <v>0</v>
      </c>
      <c r="K450" s="77" t="s">
        <v>5</v>
      </c>
      <c r="L450" s="77"/>
      <c r="M450" s="316"/>
      <c r="N450" s="316"/>
      <c r="O450" s="299"/>
      <c r="P450" s="299"/>
      <c r="Q450" s="467"/>
      <c r="R450" s="468"/>
      <c r="S450" s="299"/>
      <c r="T450" s="299"/>
      <c r="U450" s="468"/>
      <c r="V450" s="299"/>
    </row>
    <row r="451" spans="1:24" hidden="1" x14ac:dyDescent="0.2">
      <c r="B451" s="140">
        <v>424</v>
      </c>
      <c r="C451" s="130" t="s">
        <v>164</v>
      </c>
      <c r="D451" s="236"/>
      <c r="E451" s="236"/>
      <c r="F451" s="236"/>
      <c r="G451" s="239">
        <f t="shared" ref="G451:L451" si="112">G452</f>
        <v>0</v>
      </c>
      <c r="H451" s="347">
        <f t="shared" si="112"/>
        <v>0</v>
      </c>
      <c r="I451" s="347">
        <f t="shared" si="112"/>
        <v>0</v>
      </c>
      <c r="J451" s="239">
        <f t="shared" si="112"/>
        <v>0</v>
      </c>
      <c r="K451" s="239" t="e">
        <f t="shared" si="112"/>
        <v>#DIV/0!</v>
      </c>
      <c r="L451" s="239" t="e">
        <f t="shared" si="112"/>
        <v>#DIV/0!</v>
      </c>
      <c r="M451" s="316"/>
      <c r="N451" s="316"/>
    </row>
    <row r="452" spans="1:24" hidden="1" x14ac:dyDescent="0.2">
      <c r="B452" s="99">
        <v>4241</v>
      </c>
      <c r="C452" s="100" t="s">
        <v>165</v>
      </c>
      <c r="D452" s="150"/>
      <c r="E452" s="150"/>
      <c r="F452" s="150"/>
      <c r="G452" s="434">
        <v>0</v>
      </c>
      <c r="H452" s="344">
        <v>0</v>
      </c>
      <c r="I452" s="344"/>
      <c r="J452" s="434">
        <v>0</v>
      </c>
      <c r="K452" s="77" t="e">
        <f>J452/G452*100</f>
        <v>#DIV/0!</v>
      </c>
      <c r="L452" s="77" t="e">
        <f>J452/I452*100</f>
        <v>#DIV/0!</v>
      </c>
      <c r="M452" s="316"/>
      <c r="N452" s="316"/>
    </row>
    <row r="453" spans="1:24" x14ac:dyDescent="0.2">
      <c r="B453" s="53"/>
      <c r="C453" s="54" t="s">
        <v>169</v>
      </c>
      <c r="D453" s="241"/>
      <c r="E453" s="241"/>
      <c r="F453" s="241"/>
      <c r="G453" s="352">
        <v>10000</v>
      </c>
      <c r="H453" s="353">
        <v>0</v>
      </c>
      <c r="I453" s="353">
        <v>0</v>
      </c>
      <c r="J453" s="469">
        <v>0</v>
      </c>
      <c r="K453" s="77">
        <f>J453/G453*100</f>
        <v>0</v>
      </c>
      <c r="L453" s="77">
        <v>0</v>
      </c>
      <c r="M453" s="316"/>
      <c r="N453" s="316"/>
    </row>
    <row r="454" spans="1:24" s="4" customFormat="1" x14ac:dyDescent="0.2">
      <c r="A454" s="1"/>
      <c r="B454" s="130" t="s">
        <v>176</v>
      </c>
      <c r="C454" s="130" t="s">
        <v>177</v>
      </c>
      <c r="D454" s="266"/>
      <c r="E454" s="266"/>
      <c r="F454" s="266"/>
      <c r="G454" s="339">
        <f>G445</f>
        <v>0</v>
      </c>
      <c r="H454" s="340">
        <f>H445</f>
        <v>1000</v>
      </c>
      <c r="I454" s="340">
        <v>0</v>
      </c>
      <c r="J454" s="339">
        <v>0</v>
      </c>
      <c r="K454" s="152" t="e">
        <f>J454/G454*100</f>
        <v>#DIV/0!</v>
      </c>
      <c r="L454" s="264">
        <v>0</v>
      </c>
      <c r="M454" s="316"/>
      <c r="N454" s="316"/>
      <c r="O454" s="5"/>
      <c r="P454" s="5"/>
      <c r="Q454" s="308"/>
      <c r="R454" s="292"/>
      <c r="S454" s="5"/>
      <c r="T454" s="5"/>
      <c r="U454" s="292"/>
      <c r="V454" s="5"/>
      <c r="W454"/>
      <c r="X454"/>
    </row>
    <row r="455" spans="1:24" s="4" customFormat="1" x14ac:dyDescent="0.2">
      <c r="A455" s="1"/>
      <c r="B455" s="275"/>
      <c r="C455" s="94" t="s">
        <v>236</v>
      </c>
      <c r="D455" s="266"/>
      <c r="E455" s="266"/>
      <c r="F455" s="266"/>
      <c r="G455" s="451"/>
      <c r="H455" s="451"/>
      <c r="I455" s="451"/>
      <c r="J455" s="451"/>
      <c r="K455" s="451">
        <v>33644</v>
      </c>
      <c r="L455" s="451">
        <v>33644</v>
      </c>
      <c r="M455" s="316"/>
      <c r="N455" s="316"/>
      <c r="O455" s="5"/>
      <c r="P455" s="5"/>
      <c r="Q455" s="308"/>
      <c r="R455" s="292"/>
      <c r="S455" s="5"/>
      <c r="T455" s="5"/>
      <c r="U455" s="292"/>
      <c r="V455" s="5"/>
      <c r="W455"/>
      <c r="X455"/>
    </row>
    <row r="456" spans="1:24" s="4" customFormat="1" x14ac:dyDescent="0.2">
      <c r="A456" s="1"/>
      <c r="B456" s="252"/>
      <c r="C456" s="252" t="s">
        <v>172</v>
      </c>
      <c r="D456" s="253"/>
      <c r="E456" s="253"/>
      <c r="F456" s="253"/>
      <c r="G456" s="359">
        <f>G404</f>
        <v>7850430</v>
      </c>
      <c r="H456" s="359">
        <f>H404</f>
        <v>7898677</v>
      </c>
      <c r="I456" s="359">
        <f>I404</f>
        <v>7898677</v>
      </c>
      <c r="J456" s="359">
        <f>J404</f>
        <v>8417983</v>
      </c>
      <c r="K456" s="255">
        <f>J456/G456*100</f>
        <v>107.22957850716458</v>
      </c>
      <c r="L456" s="255">
        <f>J456/I456*100</f>
        <v>106.57459470744277</v>
      </c>
      <c r="M456" s="316"/>
      <c r="N456" s="316"/>
      <c r="O456" s="5"/>
      <c r="P456" s="5"/>
      <c r="Q456" s="308"/>
      <c r="R456" s="292"/>
      <c r="S456" s="5"/>
      <c r="T456" s="5"/>
      <c r="U456" s="292"/>
      <c r="V456" s="5"/>
      <c r="W456"/>
      <c r="X456"/>
    </row>
    <row r="457" spans="1:24" s="4" customFormat="1" x14ac:dyDescent="0.2">
      <c r="A457" s="1"/>
      <c r="B457" s="258"/>
      <c r="C457" s="258" t="s">
        <v>173</v>
      </c>
      <c r="D457" s="253" t="e">
        <f>D423+#REF!+#REF!+#REF!+D436</f>
        <v>#REF!</v>
      </c>
      <c r="E457" s="253" t="e">
        <f>E423+#REF!+#REF!+#REF!+E436</f>
        <v>#REF!</v>
      </c>
      <c r="F457" s="253" t="e">
        <f>F423+#REF!+#REF!+#REF!+F436</f>
        <v>#REF!</v>
      </c>
      <c r="G457" s="359">
        <f>G413</f>
        <v>7854546</v>
      </c>
      <c r="H457" s="359">
        <f>H413</f>
        <v>7898677</v>
      </c>
      <c r="I457" s="359" t="e">
        <f>I413</f>
        <v>#VALUE!</v>
      </c>
      <c r="J457" s="359">
        <f>J413</f>
        <v>8413212.3200000003</v>
      </c>
      <c r="K457" s="255">
        <f>J457/G457*100</f>
        <v>107.11264941347342</v>
      </c>
      <c r="L457" s="255" t="e">
        <f>J457/I457*100</f>
        <v>#VALUE!</v>
      </c>
      <c r="M457" s="335"/>
      <c r="N457" s="335"/>
      <c r="O457" s="5"/>
      <c r="P457" s="5"/>
      <c r="Q457" s="308"/>
      <c r="R457" s="292"/>
      <c r="S457" s="5"/>
      <c r="T457" s="5"/>
      <c r="U457" s="292"/>
      <c r="V457" s="5"/>
      <c r="W457"/>
      <c r="X457"/>
    </row>
    <row r="458" spans="1:24" s="4" customFormat="1" x14ac:dyDescent="0.2">
      <c r="A458" s="1"/>
      <c r="B458" s="130"/>
      <c r="C458" s="130" t="s">
        <v>174</v>
      </c>
      <c r="D458" s="262"/>
      <c r="E458" s="262"/>
      <c r="F458" s="262"/>
      <c r="G458" s="339">
        <f>IF(G456&gt;G457,G456-G457,0)</f>
        <v>0</v>
      </c>
      <c r="H458" s="340">
        <f>IF(H456&gt;H457,H456-H457,0)</f>
        <v>0</v>
      </c>
      <c r="I458" s="340">
        <v>0</v>
      </c>
      <c r="J458" s="432">
        <v>1486</v>
      </c>
      <c r="K458" s="152" t="s">
        <v>5</v>
      </c>
      <c r="L458" s="264" t="s">
        <v>5</v>
      </c>
      <c r="M458" s="316"/>
      <c r="N458" s="316"/>
      <c r="O458" s="5"/>
      <c r="P458" s="5"/>
      <c r="Q458" s="308"/>
      <c r="R458" s="292"/>
      <c r="S458" s="5"/>
      <c r="T458" s="5"/>
      <c r="U458" s="292"/>
      <c r="V458" s="5"/>
      <c r="W458"/>
      <c r="X458"/>
    </row>
    <row r="459" spans="1:24" s="4" customFormat="1" x14ac:dyDescent="0.2">
      <c r="A459" s="1"/>
      <c r="B459" s="130" t="s">
        <v>176</v>
      </c>
      <c r="C459" s="130" t="s">
        <v>177</v>
      </c>
      <c r="D459" s="266"/>
      <c r="E459" s="266"/>
      <c r="F459" s="266"/>
      <c r="G459" s="339">
        <v>0</v>
      </c>
      <c r="H459" s="340">
        <v>0</v>
      </c>
      <c r="I459" s="340">
        <f>I454</f>
        <v>0</v>
      </c>
      <c r="J459" s="339">
        <v>5940</v>
      </c>
      <c r="K459" s="152" t="e">
        <f>J459/G459*100</f>
        <v>#DIV/0!</v>
      </c>
      <c r="L459" s="264">
        <v>0</v>
      </c>
      <c r="M459" s="316"/>
      <c r="N459" s="316"/>
      <c r="O459" s="5"/>
      <c r="P459" s="5"/>
      <c r="Q459" s="308"/>
      <c r="R459" s="292"/>
      <c r="S459" s="5"/>
      <c r="T459" s="5"/>
      <c r="U459" s="292"/>
      <c r="V459" s="5"/>
      <c r="W459"/>
      <c r="X459"/>
    </row>
    <row r="460" spans="1:24" s="4" customFormat="1" ht="16.5" customHeight="1" x14ac:dyDescent="0.2">
      <c r="A460" s="1"/>
      <c r="B460" s="130" t="s">
        <v>178</v>
      </c>
      <c r="C460" s="130" t="s">
        <v>179</v>
      </c>
      <c r="D460" s="266"/>
      <c r="E460" s="266"/>
      <c r="F460" s="266"/>
      <c r="G460" s="324">
        <v>0</v>
      </c>
      <c r="H460" s="296">
        <v>0</v>
      </c>
      <c r="I460" s="296">
        <v>0</v>
      </c>
      <c r="J460" s="443"/>
      <c r="K460" s="141" t="s">
        <v>5</v>
      </c>
      <c r="L460" s="141" t="s">
        <v>5</v>
      </c>
      <c r="M460" s="316"/>
      <c r="N460" s="316"/>
      <c r="O460" s="5"/>
      <c r="P460" s="5"/>
      <c r="Q460" s="308"/>
      <c r="R460" s="292"/>
      <c r="S460" s="5"/>
      <c r="T460" s="5"/>
      <c r="U460" s="292"/>
      <c r="V460" s="5"/>
      <c r="W460"/>
      <c r="X460"/>
    </row>
    <row r="461" spans="1:24" s="4" customFormat="1" ht="31.5" customHeight="1" x14ac:dyDescent="0.2">
      <c r="A461" s="1"/>
      <c r="B461" s="275"/>
      <c r="C461" s="94" t="s">
        <v>180</v>
      </c>
      <c r="D461" s="266"/>
      <c r="E461" s="266"/>
      <c r="F461" s="266"/>
      <c r="G461" s="451">
        <v>-4115</v>
      </c>
      <c r="H461" s="451">
        <f>H458-H460</f>
        <v>0</v>
      </c>
      <c r="I461" s="451">
        <f>I458-I460</f>
        <v>0</v>
      </c>
      <c r="J461" s="470">
        <f>J458+J459</f>
        <v>7426</v>
      </c>
      <c r="K461" s="278" t="s">
        <v>5</v>
      </c>
      <c r="L461" s="278" t="s">
        <v>5</v>
      </c>
      <c r="M461" s="299"/>
      <c r="N461" s="299"/>
      <c r="O461" s="5"/>
      <c r="P461" s="5"/>
      <c r="Q461" s="308"/>
      <c r="R461" s="292"/>
      <c r="S461" s="5"/>
      <c r="T461" s="5"/>
      <c r="U461" s="292"/>
      <c r="V461" s="5"/>
      <c r="W461"/>
      <c r="X461"/>
    </row>
    <row r="462" spans="1:24" s="4" customFormat="1" ht="24.75" customHeight="1" x14ac:dyDescent="0.2">
      <c r="A462" s="1"/>
      <c r="B462" s="376"/>
      <c r="C462" s="377"/>
      <c r="D462" s="378"/>
      <c r="E462" s="378"/>
      <c r="F462" s="378"/>
      <c r="G462" s="380"/>
      <c r="H462" s="379"/>
      <c r="I462" s="379"/>
      <c r="J462" s="380"/>
      <c r="K462" s="381"/>
      <c r="L462" s="382"/>
      <c r="M462" s="316"/>
      <c r="N462" s="316"/>
      <c r="O462" s="5"/>
      <c r="P462" s="5"/>
      <c r="Q462" s="308"/>
      <c r="R462" s="292"/>
      <c r="S462" s="5"/>
      <c r="T462" s="5"/>
      <c r="U462" s="292"/>
      <c r="V462" s="5"/>
      <c r="W462"/>
      <c r="X462"/>
    </row>
    <row r="463" spans="1:24" s="4" customFormat="1" ht="18.75" customHeight="1" x14ac:dyDescent="0.2">
      <c r="A463" s="1"/>
      <c r="B463" s="549" t="s">
        <v>243</v>
      </c>
      <c r="C463" s="550"/>
      <c r="D463" s="550"/>
      <c r="E463" s="550"/>
      <c r="F463" s="550"/>
      <c r="G463" s="550"/>
      <c r="H463" s="550"/>
      <c r="I463" s="550"/>
      <c r="J463" s="550"/>
      <c r="K463" s="550"/>
      <c r="L463" s="551"/>
      <c r="M463" s="316"/>
      <c r="N463" s="316"/>
      <c r="O463" s="5"/>
      <c r="P463" s="5"/>
      <c r="Q463" s="308"/>
      <c r="R463" s="292"/>
      <c r="S463" s="5"/>
      <c r="T463" s="5"/>
      <c r="U463" s="292"/>
      <c r="V463" s="5"/>
      <c r="W463"/>
      <c r="X463"/>
    </row>
    <row r="464" spans="1:24" s="4" customFormat="1" x14ac:dyDescent="0.2">
      <c r="A464" s="1"/>
      <c r="B464" s="30"/>
      <c r="C464" s="31">
        <v>1</v>
      </c>
      <c r="D464" s="15"/>
      <c r="E464" s="15"/>
      <c r="F464" s="16"/>
      <c r="G464" s="32">
        <v>2</v>
      </c>
      <c r="H464" s="33">
        <v>3</v>
      </c>
      <c r="I464" s="33">
        <v>4</v>
      </c>
      <c r="J464" s="32">
        <v>5</v>
      </c>
      <c r="K464" s="34">
        <v>6</v>
      </c>
      <c r="L464" s="34">
        <v>7</v>
      </c>
      <c r="M464" s="316"/>
      <c r="N464" s="316"/>
      <c r="O464" s="5"/>
      <c r="P464" s="5"/>
      <c r="Q464" s="308"/>
      <c r="R464" s="292"/>
      <c r="S464" s="5"/>
      <c r="T464" s="5"/>
      <c r="U464" s="292"/>
      <c r="V464" s="5"/>
      <c r="W464"/>
      <c r="X464"/>
    </row>
    <row r="465" spans="1:24" s="4" customFormat="1" x14ac:dyDescent="0.2">
      <c r="A465" s="1"/>
      <c r="B465" s="541" t="s">
        <v>12</v>
      </c>
      <c r="C465" s="39" t="s">
        <v>13</v>
      </c>
      <c r="D465"/>
      <c r="E465"/>
      <c r="F465"/>
      <c r="G465" s="309" t="s">
        <v>14</v>
      </c>
      <c r="H465" s="42" t="s">
        <v>190</v>
      </c>
      <c r="I465" s="42" t="s">
        <v>16</v>
      </c>
      <c r="J465" s="309" t="s">
        <v>14</v>
      </c>
      <c r="K465" s="515" t="s">
        <v>17</v>
      </c>
      <c r="L465" s="515" t="s">
        <v>18</v>
      </c>
      <c r="M465" s="316"/>
      <c r="N465" s="316"/>
      <c r="O465" s="5"/>
      <c r="P465" s="5"/>
      <c r="Q465" s="308"/>
      <c r="R465" s="292"/>
      <c r="S465" s="5"/>
      <c r="T465" s="5"/>
      <c r="U465" s="292"/>
      <c r="V465" s="5"/>
      <c r="W465"/>
      <c r="X465"/>
    </row>
    <row r="466" spans="1:24" s="4" customFormat="1" ht="22.5" x14ac:dyDescent="0.2">
      <c r="A466" s="1"/>
      <c r="B466" s="524"/>
      <c r="C466" s="44" t="s">
        <v>27</v>
      </c>
      <c r="D466" s="45" t="s">
        <v>28</v>
      </c>
      <c r="E466" s="46" t="s">
        <v>29</v>
      </c>
      <c r="F466" s="47" t="s">
        <v>30</v>
      </c>
      <c r="G466" s="311" t="s">
        <v>244</v>
      </c>
      <c r="H466" s="51" t="s">
        <v>245</v>
      </c>
      <c r="I466" s="51" t="s">
        <v>234</v>
      </c>
      <c r="J466" s="311" t="s">
        <v>246</v>
      </c>
      <c r="K466" s="516"/>
      <c r="L466" s="516"/>
      <c r="M466" s="316"/>
      <c r="N466" s="316"/>
      <c r="O466" s="5"/>
      <c r="P466" s="5"/>
      <c r="Q466" s="308"/>
      <c r="R466" s="292"/>
      <c r="S466" s="5"/>
      <c r="T466" s="5"/>
      <c r="U466" s="292"/>
      <c r="V466" s="5"/>
      <c r="W466"/>
      <c r="X466"/>
    </row>
    <row r="467" spans="1:24" s="4" customFormat="1" x14ac:dyDescent="0.2">
      <c r="A467" s="1"/>
      <c r="B467" s="53">
        <v>6</v>
      </c>
      <c r="C467" s="54" t="s">
        <v>37</v>
      </c>
      <c r="D467" s="55"/>
      <c r="E467" s="55"/>
      <c r="F467" s="56"/>
      <c r="G467" s="312">
        <f>G468</f>
        <v>12278</v>
      </c>
      <c r="H467" s="313">
        <f>H468</f>
        <v>14500</v>
      </c>
      <c r="I467" s="313">
        <f>I468</f>
        <v>20000</v>
      </c>
      <c r="J467" s="312">
        <f>J468+J474</f>
        <v>89597</v>
      </c>
      <c r="K467" s="59">
        <f>J467/G467*100</f>
        <v>729.7361133735136</v>
      </c>
      <c r="L467" s="59">
        <f>J467/I467*100</f>
        <v>447.98500000000001</v>
      </c>
      <c r="M467" s="316"/>
      <c r="N467" s="316"/>
      <c r="O467" s="5"/>
      <c r="P467" s="5"/>
      <c r="Q467" s="308"/>
      <c r="R467" s="292"/>
      <c r="S467" s="5"/>
      <c r="T467" s="5"/>
      <c r="U467" s="292"/>
      <c r="V467" s="5"/>
      <c r="W467"/>
      <c r="X467"/>
    </row>
    <row r="468" spans="1:24" s="4" customFormat="1" hidden="1" x14ac:dyDescent="0.2">
      <c r="A468" s="1"/>
      <c r="B468" s="53">
        <v>63</v>
      </c>
      <c r="C468" s="54" t="s">
        <v>38</v>
      </c>
      <c r="D468" s="55"/>
      <c r="E468" s="55"/>
      <c r="F468" s="56"/>
      <c r="G468" s="312">
        <f>G469+G472</f>
        <v>12278</v>
      </c>
      <c r="H468" s="313">
        <f>H469+H472</f>
        <v>14500</v>
      </c>
      <c r="I468" s="313">
        <f>I469+I472</f>
        <v>20000</v>
      </c>
      <c r="J468" s="312">
        <f>J469+J472</f>
        <v>89197</v>
      </c>
      <c r="K468" s="59">
        <f>J468/G468*100</f>
        <v>726.47825378726179</v>
      </c>
      <c r="L468" s="59">
        <f>J468/I468*100</f>
        <v>445.98500000000001</v>
      </c>
      <c r="M468" s="316"/>
      <c r="N468" s="316"/>
      <c r="O468" s="5"/>
      <c r="P468" s="5"/>
      <c r="Q468" s="308"/>
      <c r="R468" s="292"/>
      <c r="S468" s="5"/>
      <c r="T468" s="5"/>
      <c r="U468" s="292"/>
      <c r="V468" s="5"/>
      <c r="W468"/>
      <c r="X468"/>
    </row>
    <row r="469" spans="1:24" s="4" customFormat="1" ht="12" hidden="1" customHeight="1" x14ac:dyDescent="0.2">
      <c r="A469" s="1"/>
      <c r="B469" s="65">
        <v>636</v>
      </c>
      <c r="C469" s="65" t="s">
        <v>49</v>
      </c>
      <c r="D469" s="66"/>
      <c r="E469" s="66"/>
      <c r="F469" s="67"/>
      <c r="G469" s="312">
        <f>G470+G471</f>
        <v>12278</v>
      </c>
      <c r="H469" s="313">
        <f>H470+H471</f>
        <v>14500</v>
      </c>
      <c r="I469" s="313">
        <f>I470+I471</f>
        <v>20000</v>
      </c>
      <c r="J469" s="312">
        <f>J470+J471</f>
        <v>21077</v>
      </c>
      <c r="K469" s="59">
        <f>J469/G469*100</f>
        <v>171.66476624857469</v>
      </c>
      <c r="L469" s="59">
        <f>J469/I469*100</f>
        <v>105.38499999999999</v>
      </c>
      <c r="M469" s="316"/>
      <c r="N469" s="316"/>
      <c r="O469" s="5"/>
      <c r="P469" s="5"/>
      <c r="Q469" s="308"/>
      <c r="R469" s="292"/>
      <c r="S469" s="5"/>
      <c r="T469" s="5"/>
      <c r="U469" s="292"/>
      <c r="V469" s="5"/>
      <c r="W469"/>
      <c r="X469"/>
    </row>
    <row r="470" spans="1:24" s="4" customFormat="1" hidden="1" x14ac:dyDescent="0.2">
      <c r="A470" s="1"/>
      <c r="B470" s="71">
        <v>6361</v>
      </c>
      <c r="C470" s="71" t="s">
        <v>49</v>
      </c>
      <c r="D470" s="72"/>
      <c r="E470" s="72"/>
      <c r="F470" s="73"/>
      <c r="G470" s="82">
        <v>3900</v>
      </c>
      <c r="H470" s="317">
        <v>14500</v>
      </c>
      <c r="I470" s="317">
        <v>20000</v>
      </c>
      <c r="J470" s="82">
        <v>14637</v>
      </c>
      <c r="K470" s="76">
        <f>J470/G470*100</f>
        <v>375.30769230769232</v>
      </c>
      <c r="L470" s="77">
        <f>J470/I470*100</f>
        <v>73.185000000000002</v>
      </c>
      <c r="M470" s="5"/>
      <c r="N470" s="5"/>
      <c r="O470" s="5"/>
      <c r="P470" s="5"/>
      <c r="Q470" s="308"/>
      <c r="R470" s="292"/>
      <c r="S470" s="5"/>
      <c r="T470" s="5"/>
      <c r="U470" s="292"/>
      <c r="V470" s="5"/>
      <c r="W470"/>
      <c r="X470"/>
    </row>
    <row r="471" spans="1:24" s="4" customFormat="1" hidden="1" x14ac:dyDescent="0.2">
      <c r="A471" s="1"/>
      <c r="B471" s="71">
        <v>6362</v>
      </c>
      <c r="C471" s="71" t="s">
        <v>51</v>
      </c>
      <c r="D471" s="72"/>
      <c r="E471" s="72"/>
      <c r="F471" s="73"/>
      <c r="G471" s="82">
        <v>8378</v>
      </c>
      <c r="H471" s="317">
        <v>0</v>
      </c>
      <c r="I471" s="317">
        <v>0</v>
      </c>
      <c r="J471" s="82">
        <v>6440</v>
      </c>
      <c r="K471" s="76">
        <f>J471/G471*100</f>
        <v>76.867987586536174</v>
      </c>
      <c r="L471" s="77">
        <v>0</v>
      </c>
      <c r="M471" s="358"/>
      <c r="N471" s="358"/>
      <c r="O471" s="5"/>
      <c r="P471" s="5"/>
      <c r="Q471" s="308"/>
      <c r="R471" s="292"/>
      <c r="S471" s="5"/>
      <c r="T471" s="5"/>
      <c r="U471" s="292"/>
      <c r="V471" s="5"/>
      <c r="W471"/>
      <c r="X471"/>
    </row>
    <row r="472" spans="1:24" s="4" customFormat="1" hidden="1" x14ac:dyDescent="0.2">
      <c r="A472" s="1"/>
      <c r="B472" s="65">
        <v>638</v>
      </c>
      <c r="C472" s="65" t="s">
        <v>53</v>
      </c>
      <c r="D472" s="66"/>
      <c r="E472" s="66"/>
      <c r="F472" s="67"/>
      <c r="G472" s="90">
        <f t="shared" ref="G472:L472" si="113">G473</f>
        <v>0</v>
      </c>
      <c r="H472" s="313">
        <f t="shared" si="113"/>
        <v>0</v>
      </c>
      <c r="I472" s="313">
        <f t="shared" si="113"/>
        <v>0</v>
      </c>
      <c r="J472" s="90">
        <f t="shared" si="113"/>
        <v>68120</v>
      </c>
      <c r="K472" s="90">
        <f t="shared" si="113"/>
        <v>0</v>
      </c>
      <c r="L472" s="90">
        <f t="shared" si="113"/>
        <v>0</v>
      </c>
      <c r="M472" s="14"/>
      <c r="N472" s="14"/>
      <c r="O472" s="5"/>
      <c r="P472" s="5"/>
      <c r="Q472" s="308"/>
      <c r="R472" s="292"/>
      <c r="S472" s="5"/>
      <c r="T472" s="5"/>
      <c r="U472" s="292"/>
      <c r="V472" s="5"/>
      <c r="W472"/>
      <c r="X472"/>
    </row>
    <row r="473" spans="1:24" s="4" customFormat="1" ht="12.75" hidden="1" customHeight="1" x14ac:dyDescent="0.2">
      <c r="A473" s="1"/>
      <c r="B473" s="71">
        <v>6381</v>
      </c>
      <c r="C473" s="71" t="s">
        <v>54</v>
      </c>
      <c r="D473" s="72"/>
      <c r="E473" s="72"/>
      <c r="F473" s="73"/>
      <c r="G473" s="82">
        <v>0</v>
      </c>
      <c r="H473" s="317">
        <v>0</v>
      </c>
      <c r="I473" s="317">
        <v>0</v>
      </c>
      <c r="J473" s="82">
        <v>68120</v>
      </c>
      <c r="K473" s="76"/>
      <c r="L473" s="77"/>
      <c r="M473" s="310"/>
      <c r="N473" s="310"/>
      <c r="O473" s="5"/>
      <c r="P473" s="5"/>
      <c r="Q473" s="308"/>
      <c r="R473" s="292"/>
      <c r="S473" s="5"/>
      <c r="T473" s="5"/>
      <c r="U473" s="292"/>
      <c r="V473" s="5"/>
      <c r="W473"/>
      <c r="X473"/>
    </row>
    <row r="474" spans="1:24" s="4" customFormat="1" ht="12.75" hidden="1" customHeight="1" x14ac:dyDescent="0.2">
      <c r="A474" s="1"/>
      <c r="B474" s="65">
        <v>652</v>
      </c>
      <c r="C474" s="65" t="s">
        <v>247</v>
      </c>
      <c r="D474" s="72"/>
      <c r="E474" s="72"/>
      <c r="F474" s="73"/>
      <c r="G474" s="82"/>
      <c r="H474" s="317"/>
      <c r="I474" s="317"/>
      <c r="J474" s="471">
        <v>400</v>
      </c>
      <c r="K474" s="76"/>
      <c r="L474" s="77"/>
      <c r="M474" s="310"/>
      <c r="N474" s="310"/>
      <c r="O474" s="5"/>
      <c r="P474" s="5"/>
      <c r="Q474" s="308"/>
      <c r="R474" s="292"/>
      <c r="S474" s="5"/>
      <c r="T474" s="5"/>
      <c r="U474" s="292"/>
      <c r="V474" s="5"/>
      <c r="W474"/>
      <c r="X474"/>
    </row>
    <row r="475" spans="1:24" s="4" customFormat="1" ht="12.75" hidden="1" customHeight="1" x14ac:dyDescent="0.2">
      <c r="A475" s="1"/>
      <c r="B475" s="71">
        <v>6526</v>
      </c>
      <c r="C475" s="71" t="s">
        <v>247</v>
      </c>
      <c r="D475" s="72"/>
      <c r="E475" s="72"/>
      <c r="F475" s="73"/>
      <c r="G475" s="82"/>
      <c r="H475" s="317"/>
      <c r="I475" s="317"/>
      <c r="J475" s="82">
        <v>400</v>
      </c>
      <c r="K475" s="76"/>
      <c r="L475" s="77"/>
      <c r="M475" s="310"/>
      <c r="N475" s="310"/>
      <c r="O475" s="5"/>
      <c r="P475" s="5"/>
      <c r="Q475" s="308"/>
      <c r="R475" s="292"/>
      <c r="S475" s="5"/>
      <c r="T475" s="5"/>
      <c r="U475" s="292"/>
      <c r="V475" s="5"/>
      <c r="W475"/>
      <c r="X475"/>
    </row>
    <row r="476" spans="1:24" s="4" customFormat="1" x14ac:dyDescent="0.2">
      <c r="A476" s="1"/>
      <c r="B476" s="130">
        <v>3</v>
      </c>
      <c r="C476" s="130" t="s">
        <v>77</v>
      </c>
      <c r="D476" s="138"/>
      <c r="E476" s="138"/>
      <c r="F476" s="139"/>
      <c r="G476" s="312">
        <f>G477+G483+G499</f>
        <v>27488</v>
      </c>
      <c r="H476" s="313">
        <f>H477+H483+H499</f>
        <v>14500</v>
      </c>
      <c r="I476" s="313">
        <f>I477+I483+I499</f>
        <v>33545</v>
      </c>
      <c r="J476" s="312">
        <f>J477+J483+J499</f>
        <v>71260.66</v>
      </c>
      <c r="K476" s="59">
        <f>J476/G476*100</f>
        <v>259.24279685681023</v>
      </c>
      <c r="L476" s="59">
        <f t="shared" ref="L476:L501" si="114">J476/I476*100</f>
        <v>212.43303025786258</v>
      </c>
      <c r="M476" s="310"/>
      <c r="N476" s="310"/>
      <c r="O476" s="5"/>
      <c r="P476" s="5"/>
      <c r="Q476" s="308"/>
      <c r="R476" s="292"/>
      <c r="S476" s="5"/>
      <c r="T476" s="5"/>
      <c r="U476" s="292"/>
      <c r="V476" s="5"/>
      <c r="W476"/>
      <c r="X476"/>
    </row>
    <row r="477" spans="1:24" s="4" customFormat="1" x14ac:dyDescent="0.2">
      <c r="A477" s="1"/>
      <c r="B477" s="140">
        <v>31</v>
      </c>
      <c r="C477" s="130" t="s">
        <v>78</v>
      </c>
      <c r="D477" s="55"/>
      <c r="E477" s="55"/>
      <c r="F477" s="55"/>
      <c r="G477" s="324">
        <f>G478+G481</f>
        <v>21365</v>
      </c>
      <c r="H477" s="296">
        <f>H478+H481</f>
        <v>0</v>
      </c>
      <c r="I477" s="296">
        <f>I478+I481</f>
        <v>8858</v>
      </c>
      <c r="J477" s="324">
        <f>J478+J481</f>
        <v>22104</v>
      </c>
      <c r="K477" s="141" t="s">
        <v>5</v>
      </c>
      <c r="L477" s="141">
        <f t="shared" si="114"/>
        <v>249.53714156694514</v>
      </c>
      <c r="M477" s="316"/>
      <c r="N477" s="316"/>
      <c r="O477" s="5"/>
      <c r="P477" s="5"/>
      <c r="Q477" s="308"/>
      <c r="R477" s="292"/>
      <c r="S477" s="5"/>
      <c r="T477" s="5"/>
      <c r="U477" s="292"/>
      <c r="V477" s="5"/>
      <c r="W477"/>
      <c r="X477"/>
    </row>
    <row r="478" spans="1:24" s="4" customFormat="1" ht="8.25" customHeight="1" x14ac:dyDescent="0.2">
      <c r="A478" s="1"/>
      <c r="B478" s="140">
        <v>311</v>
      </c>
      <c r="C478" s="130" t="s">
        <v>79</v>
      </c>
      <c r="D478" s="55"/>
      <c r="E478" s="55"/>
      <c r="F478" s="55"/>
      <c r="G478" s="296">
        <f>G480</f>
        <v>18339</v>
      </c>
      <c r="H478" s="296">
        <f>H480</f>
        <v>0</v>
      </c>
      <c r="I478" s="296">
        <f>I480</f>
        <v>7603</v>
      </c>
      <c r="J478" s="324">
        <f>SUM(J479+J480)</f>
        <v>20265</v>
      </c>
      <c r="K478" s="141" t="s">
        <v>5</v>
      </c>
      <c r="L478" s="141">
        <f t="shared" si="114"/>
        <v>266.53952387215571</v>
      </c>
      <c r="M478" s="316"/>
      <c r="N478" s="316"/>
      <c r="O478" s="5"/>
      <c r="P478" s="5"/>
      <c r="Q478" s="308"/>
      <c r="R478" s="292"/>
      <c r="S478" s="5"/>
      <c r="T478" s="5"/>
      <c r="U478" s="292"/>
      <c r="V478" s="5"/>
      <c r="W478"/>
      <c r="X478"/>
    </row>
    <row r="479" spans="1:24" s="4" customFormat="1" hidden="1" x14ac:dyDescent="0.2">
      <c r="A479" s="1"/>
      <c r="B479" s="140">
        <v>3111</v>
      </c>
      <c r="C479" s="100" t="s">
        <v>248</v>
      </c>
      <c r="D479" s="55"/>
      <c r="E479" s="55"/>
      <c r="F479" s="56"/>
      <c r="G479" s="313"/>
      <c r="H479" s="313"/>
      <c r="I479" s="313">
        <v>0</v>
      </c>
      <c r="J479" s="313">
        <v>9117</v>
      </c>
      <c r="K479" s="59"/>
      <c r="L479" s="59"/>
      <c r="M479" s="316"/>
      <c r="N479" s="316"/>
      <c r="O479" s="5"/>
      <c r="P479" s="5"/>
      <c r="Q479" s="308"/>
      <c r="R479" s="292"/>
      <c r="S479" s="5"/>
      <c r="T479" s="5"/>
      <c r="U479" s="292"/>
      <c r="V479" s="5"/>
      <c r="W479"/>
      <c r="X479"/>
    </row>
    <row r="480" spans="1:24" s="4" customFormat="1" hidden="1" x14ac:dyDescent="0.2">
      <c r="A480" s="1"/>
      <c r="B480" s="99">
        <v>3113</v>
      </c>
      <c r="C480" s="100" t="s">
        <v>249</v>
      </c>
      <c r="D480" s="46"/>
      <c r="E480" s="46"/>
      <c r="F480" s="47"/>
      <c r="G480" s="325">
        <v>18339</v>
      </c>
      <c r="H480" s="317">
        <v>0</v>
      </c>
      <c r="I480" s="317">
        <v>7603</v>
      </c>
      <c r="J480" s="325">
        <v>11148</v>
      </c>
      <c r="K480" s="77" t="s">
        <v>5</v>
      </c>
      <c r="L480" s="77">
        <f t="shared" si="114"/>
        <v>146.62633171116664</v>
      </c>
      <c r="M480" s="316"/>
      <c r="N480" s="316"/>
      <c r="O480" s="5"/>
      <c r="P480" s="5"/>
      <c r="Q480" s="308"/>
      <c r="R480" s="292"/>
      <c r="S480" s="5"/>
      <c r="T480" s="5"/>
      <c r="U480" s="292"/>
      <c r="V480" s="5"/>
      <c r="W480"/>
      <c r="X480"/>
    </row>
    <row r="481" spans="1:24" s="4" customFormat="1" hidden="1" x14ac:dyDescent="0.2">
      <c r="A481" s="1"/>
      <c r="B481" s="140">
        <v>313</v>
      </c>
      <c r="C481" s="130" t="s">
        <v>87</v>
      </c>
      <c r="D481" s="55"/>
      <c r="E481" s="55"/>
      <c r="F481" s="55"/>
      <c r="G481" s="324">
        <f>G482</f>
        <v>3026</v>
      </c>
      <c r="H481" s="296">
        <f>H482</f>
        <v>0</v>
      </c>
      <c r="I481" s="296">
        <f>I482</f>
        <v>1255</v>
      </c>
      <c r="J481" s="324">
        <f>J482</f>
        <v>1839</v>
      </c>
      <c r="K481" s="59" t="s">
        <v>5</v>
      </c>
      <c r="L481" s="59">
        <f t="shared" si="114"/>
        <v>146.53386454183266</v>
      </c>
      <c r="M481" s="316"/>
      <c r="N481" s="316"/>
      <c r="O481" s="5"/>
      <c r="P481" s="5"/>
      <c r="Q481" s="308"/>
      <c r="R481" s="292"/>
      <c r="S481" s="5"/>
      <c r="T481" s="5"/>
      <c r="U481" s="292"/>
      <c r="V481" s="5"/>
      <c r="W481"/>
      <c r="X481"/>
    </row>
    <row r="482" spans="1:24" s="4" customFormat="1" hidden="1" x14ac:dyDescent="0.2">
      <c r="A482" s="1"/>
      <c r="B482" s="99">
        <v>3132</v>
      </c>
      <c r="C482" s="100" t="s">
        <v>89</v>
      </c>
      <c r="D482" s="46"/>
      <c r="E482" s="46"/>
      <c r="F482" s="47"/>
      <c r="G482" s="82">
        <v>3026</v>
      </c>
      <c r="H482" s="317">
        <v>0</v>
      </c>
      <c r="I482" s="317">
        <v>1255</v>
      </c>
      <c r="J482" s="82">
        <v>1839</v>
      </c>
      <c r="K482" s="77" t="s">
        <v>5</v>
      </c>
      <c r="L482" s="77">
        <f t="shared" si="114"/>
        <v>146.53386454183266</v>
      </c>
      <c r="M482" s="316"/>
      <c r="N482" s="316"/>
      <c r="O482" s="5"/>
      <c r="P482" s="5"/>
      <c r="Q482" s="308"/>
      <c r="R482" s="292"/>
      <c r="S482" s="5"/>
      <c r="T482" s="5"/>
      <c r="U482" s="292"/>
      <c r="V482" s="5"/>
      <c r="W482"/>
      <c r="X482"/>
    </row>
    <row r="483" spans="1:24" s="4" customFormat="1" hidden="1" x14ac:dyDescent="0.2">
      <c r="A483" s="1"/>
      <c r="B483" s="140">
        <v>32</v>
      </c>
      <c r="C483" s="130" t="s">
        <v>91</v>
      </c>
      <c r="D483" s="148" t="e">
        <f>D484+D487+#REF!</f>
        <v>#REF!</v>
      </c>
      <c r="E483" s="148" t="e">
        <f>E484+E487+#REF!</f>
        <v>#REF!</v>
      </c>
      <c r="F483" s="148" t="e">
        <f>F484+F487+#REF!</f>
        <v>#REF!</v>
      </c>
      <c r="G483" s="324">
        <f>G484+G487+G496+G491</f>
        <v>6123</v>
      </c>
      <c r="H483" s="296">
        <f>H484+H487+H496+H491</f>
        <v>14500</v>
      </c>
      <c r="I483" s="296">
        <f>I484+I487+I496+I491</f>
        <v>24687</v>
      </c>
      <c r="J483" s="324">
        <f>J484+J487+J496+J491+J494</f>
        <v>49156.66</v>
      </c>
      <c r="K483" s="59">
        <f>J483/G483*100</f>
        <v>802.81985954597417</v>
      </c>
      <c r="L483" s="59">
        <f t="shared" si="114"/>
        <v>199.11961761250862</v>
      </c>
      <c r="M483" s="316"/>
      <c r="N483" s="316"/>
      <c r="O483" s="5"/>
      <c r="P483" s="5"/>
      <c r="Q483" s="308"/>
      <c r="R483" s="292"/>
      <c r="S483" s="5"/>
      <c r="T483" s="5"/>
      <c r="U483" s="292"/>
      <c r="V483" s="5"/>
      <c r="W483"/>
      <c r="X483"/>
    </row>
    <row r="484" spans="1:24" s="4" customFormat="1" ht="9.75" hidden="1" customHeight="1" x14ac:dyDescent="0.2">
      <c r="A484" s="1"/>
      <c r="B484" s="140">
        <v>321</v>
      </c>
      <c r="C484" s="130" t="s">
        <v>92</v>
      </c>
      <c r="D484" s="149" t="e">
        <f>SUM(D485:D485)</f>
        <v>#REF!</v>
      </c>
      <c r="E484" s="149">
        <f>SUM(E485:E485)</f>
        <v>4268.28</v>
      </c>
      <c r="F484" s="149">
        <f>SUM(F485:F485)</f>
        <v>1048</v>
      </c>
      <c r="G484" s="324">
        <f>SUM(G485:G486)</f>
        <v>4740</v>
      </c>
      <c r="H484" s="296">
        <f>SUM(H485:H486)</f>
        <v>6500</v>
      </c>
      <c r="I484" s="296">
        <f>SUM(I485:I486)</f>
        <v>22580</v>
      </c>
      <c r="J484" s="324">
        <f>SUM(J485:J486)</f>
        <v>45954</v>
      </c>
      <c r="K484" s="59">
        <f>J484/G484*100</f>
        <v>969.49367088607585</v>
      </c>
      <c r="L484" s="59">
        <f t="shared" si="114"/>
        <v>203.51638618246236</v>
      </c>
      <c r="M484" s="316"/>
      <c r="N484" s="316"/>
      <c r="O484" s="5"/>
      <c r="P484" s="5"/>
      <c r="Q484" s="308"/>
      <c r="R484" s="292"/>
      <c r="S484" s="5"/>
      <c r="T484" s="5"/>
      <c r="U484" s="292"/>
      <c r="V484" s="5"/>
      <c r="W484"/>
      <c r="X484"/>
    </row>
    <row r="485" spans="1:24" s="4" customFormat="1" hidden="1" x14ac:dyDescent="0.2">
      <c r="A485" s="1"/>
      <c r="B485" s="99">
        <v>3211</v>
      </c>
      <c r="C485" s="100" t="s">
        <v>94</v>
      </c>
      <c r="D485" s="150" t="e">
        <f>#REF!</f>
        <v>#REF!</v>
      </c>
      <c r="E485" s="150">
        <v>4268.28</v>
      </c>
      <c r="F485" s="150">
        <v>1048</v>
      </c>
      <c r="G485" s="328">
        <v>4740</v>
      </c>
      <c r="H485" s="326">
        <v>6000</v>
      </c>
      <c r="I485" s="326">
        <v>22080</v>
      </c>
      <c r="J485" s="328">
        <v>26484</v>
      </c>
      <c r="K485" s="77">
        <f>J485/G485*100</f>
        <v>558.73417721518979</v>
      </c>
      <c r="L485" s="77">
        <f t="shared" si="114"/>
        <v>119.94565217391305</v>
      </c>
      <c r="M485" s="316"/>
      <c r="N485" s="316"/>
      <c r="O485" s="5"/>
      <c r="P485" s="5"/>
      <c r="Q485" s="308"/>
      <c r="R485" s="292"/>
      <c r="S485" s="5"/>
      <c r="T485" s="5"/>
      <c r="U485" s="292"/>
      <c r="V485" s="5"/>
      <c r="W485"/>
      <c r="X485"/>
    </row>
    <row r="486" spans="1:24" s="4" customFormat="1" hidden="1" x14ac:dyDescent="0.2">
      <c r="A486" s="1"/>
      <c r="B486" s="99">
        <v>3213</v>
      </c>
      <c r="C486" s="100" t="s">
        <v>239</v>
      </c>
      <c r="D486" s="150"/>
      <c r="E486" s="150"/>
      <c r="F486" s="150"/>
      <c r="G486" s="328">
        <v>0</v>
      </c>
      <c r="H486" s="326">
        <v>500</v>
      </c>
      <c r="I486" s="326">
        <v>500</v>
      </c>
      <c r="J486" s="328">
        <v>19470</v>
      </c>
      <c r="K486" s="77"/>
      <c r="L486" s="77"/>
      <c r="M486" s="316"/>
      <c r="N486" s="316"/>
      <c r="O486" s="5"/>
      <c r="P486" s="5"/>
      <c r="Q486" s="308"/>
      <c r="R486" s="292"/>
      <c r="S486" s="5"/>
      <c r="T486" s="5"/>
      <c r="U486" s="292"/>
      <c r="V486" s="5"/>
      <c r="W486"/>
      <c r="X486"/>
    </row>
    <row r="487" spans="1:24" s="4" customFormat="1" hidden="1" x14ac:dyDescent="0.2">
      <c r="A487" s="1"/>
      <c r="B487" s="140">
        <v>322</v>
      </c>
      <c r="C487" s="130" t="s">
        <v>98</v>
      </c>
      <c r="D487" s="149" t="e">
        <f t="shared" ref="D487:J487" si="115">SUM(D488:D490)</f>
        <v>#REF!</v>
      </c>
      <c r="E487" s="149">
        <f t="shared" si="115"/>
        <v>23243.08</v>
      </c>
      <c r="F487" s="149">
        <f t="shared" si="115"/>
        <v>2950.83</v>
      </c>
      <c r="G487" s="324">
        <f t="shared" si="115"/>
        <v>338</v>
      </c>
      <c r="H487" s="296">
        <f t="shared" si="115"/>
        <v>2000</v>
      </c>
      <c r="I487" s="296">
        <f t="shared" si="115"/>
        <v>1107</v>
      </c>
      <c r="J487" s="324">
        <f t="shared" si="115"/>
        <v>811.5</v>
      </c>
      <c r="K487" s="59">
        <f>J487/G487*100</f>
        <v>240.08875739644972</v>
      </c>
      <c r="L487" s="59">
        <f t="shared" si="114"/>
        <v>73.306233062330634</v>
      </c>
      <c r="M487" s="316"/>
      <c r="N487" s="316"/>
      <c r="O487" s="5"/>
      <c r="P487" s="5"/>
      <c r="Q487" s="308"/>
      <c r="R487" s="292"/>
      <c r="S487" s="5"/>
      <c r="T487" s="5"/>
      <c r="U487" s="292"/>
      <c r="V487" s="5"/>
      <c r="W487"/>
      <c r="X487"/>
    </row>
    <row r="488" spans="1:24" s="4" customFormat="1" hidden="1" x14ac:dyDescent="0.2">
      <c r="A488" s="1"/>
      <c r="B488" s="99">
        <v>3221</v>
      </c>
      <c r="C488" s="100" t="s">
        <v>99</v>
      </c>
      <c r="D488" s="150" t="e">
        <f>#REF!</f>
        <v>#REF!</v>
      </c>
      <c r="E488" s="150">
        <v>20732.68</v>
      </c>
      <c r="F488" s="150">
        <v>2950.83</v>
      </c>
      <c r="G488" s="328">
        <v>338</v>
      </c>
      <c r="H488" s="326">
        <v>2000</v>
      </c>
      <c r="I488" s="326">
        <v>500</v>
      </c>
      <c r="J488" s="328">
        <v>62.5</v>
      </c>
      <c r="K488" s="77">
        <f>J488/G488*100</f>
        <v>18.491124260355029</v>
      </c>
      <c r="L488" s="77">
        <f t="shared" si="114"/>
        <v>12.5</v>
      </c>
      <c r="M488" s="316"/>
      <c r="N488" s="316"/>
      <c r="O488" s="5"/>
      <c r="P488" s="5"/>
      <c r="Q488" s="308"/>
      <c r="R488" s="292"/>
      <c r="S488" s="5"/>
      <c r="T488" s="5"/>
      <c r="U488" s="292"/>
      <c r="V488" s="5"/>
      <c r="W488"/>
      <c r="X488"/>
    </row>
    <row r="489" spans="1:24" s="4" customFormat="1" hidden="1" x14ac:dyDescent="0.2">
      <c r="A489" s="1"/>
      <c r="B489" s="99">
        <v>3222</v>
      </c>
      <c r="C489" s="100" t="s">
        <v>101</v>
      </c>
      <c r="D489" s="150"/>
      <c r="E489" s="150"/>
      <c r="F489" s="150"/>
      <c r="G489" s="328">
        <v>0</v>
      </c>
      <c r="H489" s="326">
        <v>0</v>
      </c>
      <c r="I489" s="326">
        <v>607</v>
      </c>
      <c r="J489" s="328">
        <v>607</v>
      </c>
      <c r="K489" s="77" t="s">
        <v>5</v>
      </c>
      <c r="L489" s="77">
        <v>0</v>
      </c>
      <c r="M489" s="316"/>
      <c r="N489" s="316"/>
      <c r="O489" s="5"/>
      <c r="P489" s="5"/>
      <c r="Q489" s="308"/>
      <c r="R489" s="292"/>
      <c r="S489" s="5"/>
      <c r="T489" s="5"/>
      <c r="U489" s="292"/>
      <c r="V489" s="5"/>
      <c r="W489"/>
      <c r="X489"/>
    </row>
    <row r="490" spans="1:24" s="4" customFormat="1" hidden="1" x14ac:dyDescent="0.2">
      <c r="A490" s="1"/>
      <c r="B490" s="99">
        <v>3225</v>
      </c>
      <c r="C490" s="100" t="s">
        <v>104</v>
      </c>
      <c r="D490" s="150" t="e">
        <f>#REF!</f>
        <v>#REF!</v>
      </c>
      <c r="E490" s="150">
        <v>2510.4</v>
      </c>
      <c r="F490" s="150"/>
      <c r="G490" s="328">
        <v>0</v>
      </c>
      <c r="H490" s="326">
        <v>0</v>
      </c>
      <c r="I490" s="326">
        <v>0</v>
      </c>
      <c r="J490" s="328">
        <v>142</v>
      </c>
      <c r="K490" s="77" t="s">
        <v>5</v>
      </c>
      <c r="L490" s="77">
        <v>0</v>
      </c>
      <c r="M490" s="316"/>
      <c r="N490" s="316"/>
      <c r="O490" s="5"/>
      <c r="P490" s="5"/>
      <c r="Q490" s="308"/>
      <c r="R490" s="292"/>
      <c r="S490" s="5"/>
      <c r="T490" s="5"/>
      <c r="U490" s="292"/>
      <c r="V490" s="5"/>
      <c r="W490"/>
      <c r="X490"/>
    </row>
    <row r="491" spans="1:24" s="4" customFormat="1" hidden="1" x14ac:dyDescent="0.2">
      <c r="A491" s="1"/>
      <c r="B491" s="472">
        <v>323</v>
      </c>
      <c r="C491" s="472" t="s">
        <v>106</v>
      </c>
      <c r="D491" s="473"/>
      <c r="E491" s="473"/>
      <c r="F491" s="473"/>
      <c r="G491" s="240">
        <f>G492</f>
        <v>0</v>
      </c>
      <c r="H491" s="296">
        <f>H492</f>
        <v>3000</v>
      </c>
      <c r="I491" s="296">
        <f>I492</f>
        <v>500</v>
      </c>
      <c r="J491" s="240">
        <f>SUM(J492+J493)</f>
        <v>550.16</v>
      </c>
      <c r="K491" s="59" t="s">
        <v>5</v>
      </c>
      <c r="L491" s="59">
        <f t="shared" si="114"/>
        <v>110.032</v>
      </c>
      <c r="M491" s="335"/>
      <c r="N491" s="335"/>
      <c r="O491" s="5"/>
      <c r="P491" s="5"/>
      <c r="Q491" s="308"/>
      <c r="R491" s="292"/>
      <c r="S491" s="5"/>
      <c r="T491" s="5"/>
      <c r="U491" s="292"/>
      <c r="V491" s="5"/>
      <c r="W491"/>
      <c r="X491"/>
    </row>
    <row r="492" spans="1:24" s="4" customFormat="1" hidden="1" x14ac:dyDescent="0.2">
      <c r="A492" s="1"/>
      <c r="B492" s="99">
        <v>3231</v>
      </c>
      <c r="C492" s="112" t="s">
        <v>250</v>
      </c>
      <c r="D492" s="150"/>
      <c r="E492" s="150"/>
      <c r="F492" s="150"/>
      <c r="G492" s="331"/>
      <c r="H492" s="326">
        <v>3000</v>
      </c>
      <c r="I492" s="326">
        <v>500</v>
      </c>
      <c r="J492" s="328">
        <v>19.16</v>
      </c>
      <c r="K492" s="77" t="s">
        <v>5</v>
      </c>
      <c r="L492" s="77">
        <f t="shared" si="114"/>
        <v>3.8319999999999999</v>
      </c>
      <c r="M492" s="316"/>
      <c r="N492" s="316"/>
      <c r="O492" s="5"/>
      <c r="P492" s="5"/>
      <c r="Q492" s="308"/>
      <c r="R492" s="292"/>
      <c r="S492" s="5"/>
      <c r="T492" s="5"/>
      <c r="U492" s="292"/>
      <c r="V492" s="5"/>
      <c r="W492"/>
      <c r="X492"/>
    </row>
    <row r="493" spans="1:24" s="4" customFormat="1" hidden="1" x14ac:dyDescent="0.2">
      <c r="A493" s="1"/>
      <c r="B493" s="99">
        <v>3238</v>
      </c>
      <c r="C493" s="112" t="s">
        <v>251</v>
      </c>
      <c r="D493" s="150"/>
      <c r="E493" s="150"/>
      <c r="F493" s="150"/>
      <c r="G493" s="331"/>
      <c r="H493" s="326"/>
      <c r="I493" s="326"/>
      <c r="J493" s="328">
        <v>531</v>
      </c>
      <c r="K493" s="77"/>
      <c r="L493" s="77"/>
      <c r="M493" s="316"/>
      <c r="N493" s="316"/>
      <c r="O493" s="5"/>
      <c r="P493" s="5"/>
      <c r="Q493" s="308"/>
      <c r="R493" s="292"/>
      <c r="S493" s="5"/>
      <c r="T493" s="5"/>
      <c r="U493" s="292"/>
      <c r="V493" s="5"/>
      <c r="W493"/>
      <c r="X493"/>
    </row>
    <row r="494" spans="1:24" s="4" customFormat="1" hidden="1" x14ac:dyDescent="0.2">
      <c r="A494" s="1"/>
      <c r="B494" s="140">
        <v>324</v>
      </c>
      <c r="C494" s="112" t="s">
        <v>241</v>
      </c>
      <c r="D494" s="150"/>
      <c r="E494" s="150"/>
      <c r="F494" s="150"/>
      <c r="G494" s="331"/>
      <c r="H494" s="326"/>
      <c r="I494" s="326"/>
      <c r="J494" s="474">
        <f>J495</f>
        <v>193</v>
      </c>
      <c r="K494" s="77"/>
      <c r="L494" s="77"/>
      <c r="M494" s="316"/>
      <c r="N494" s="316"/>
      <c r="O494" s="5"/>
      <c r="P494" s="5"/>
      <c r="Q494" s="308"/>
      <c r="R494" s="292"/>
      <c r="S494" s="5"/>
      <c r="T494" s="5"/>
      <c r="U494" s="292"/>
      <c r="V494" s="5"/>
      <c r="W494"/>
      <c r="X494"/>
    </row>
    <row r="495" spans="1:24" s="4" customFormat="1" hidden="1" x14ac:dyDescent="0.2">
      <c r="A495" s="1"/>
      <c r="B495" s="99">
        <v>3241</v>
      </c>
      <c r="C495" s="112" t="s">
        <v>241</v>
      </c>
      <c r="D495" s="150"/>
      <c r="E495" s="150"/>
      <c r="F495" s="150"/>
      <c r="G495" s="331">
        <v>0</v>
      </c>
      <c r="H495" s="326"/>
      <c r="I495" s="326">
        <v>0</v>
      </c>
      <c r="J495" s="328">
        <v>193</v>
      </c>
      <c r="K495" s="77"/>
      <c r="L495" s="77"/>
      <c r="M495" s="316"/>
      <c r="N495" s="316"/>
      <c r="O495" s="5"/>
      <c r="P495" s="5"/>
      <c r="Q495" s="308"/>
      <c r="R495" s="292"/>
      <c r="S495" s="5"/>
      <c r="T495" s="5"/>
      <c r="U495" s="292"/>
      <c r="V495" s="5"/>
      <c r="W495"/>
      <c r="X495"/>
    </row>
    <row r="496" spans="1:24" s="4" customFormat="1" hidden="1" x14ac:dyDescent="0.2">
      <c r="A496" s="1"/>
      <c r="B496" s="140">
        <v>329</v>
      </c>
      <c r="C496" s="130" t="s">
        <v>120</v>
      </c>
      <c r="D496" s="149" t="e">
        <f t="shared" ref="D496:I496" si="116">SUM(D497:D497)</f>
        <v>#REF!</v>
      </c>
      <c r="E496" s="149">
        <f t="shared" si="116"/>
        <v>1782.5</v>
      </c>
      <c r="F496" s="149">
        <f t="shared" si="116"/>
        <v>0</v>
      </c>
      <c r="G496" s="324">
        <f t="shared" si="116"/>
        <v>1045</v>
      </c>
      <c r="H496" s="296">
        <f t="shared" si="116"/>
        <v>3000</v>
      </c>
      <c r="I496" s="296">
        <f t="shared" si="116"/>
        <v>500</v>
      </c>
      <c r="J496" s="324">
        <f>SUM(J497:J498)</f>
        <v>1648</v>
      </c>
      <c r="K496" s="59">
        <f>J496/G496*100</f>
        <v>157.70334928229664</v>
      </c>
      <c r="L496" s="59">
        <f t="shared" si="114"/>
        <v>329.59999999999997</v>
      </c>
      <c r="M496" s="316"/>
      <c r="N496" s="316"/>
      <c r="O496" s="5"/>
      <c r="P496" s="5"/>
      <c r="Q496" s="308"/>
      <c r="R496" s="292"/>
      <c r="S496" s="5"/>
      <c r="T496" s="5"/>
      <c r="U496" s="292"/>
      <c r="V496" s="5"/>
      <c r="W496"/>
      <c r="X496"/>
    </row>
    <row r="497" spans="1:24" s="4" customFormat="1" hidden="1" x14ac:dyDescent="0.2">
      <c r="A497" s="1"/>
      <c r="B497" s="99">
        <v>3293</v>
      </c>
      <c r="C497" s="100" t="s">
        <v>121</v>
      </c>
      <c r="D497" s="150" t="e">
        <f>#REF!</f>
        <v>#REF!</v>
      </c>
      <c r="E497" s="150">
        <v>1782.5</v>
      </c>
      <c r="F497" s="150"/>
      <c r="G497" s="328">
        <v>1045</v>
      </c>
      <c r="H497" s="326">
        <v>3000</v>
      </c>
      <c r="I497" s="326">
        <v>500</v>
      </c>
      <c r="J497" s="328">
        <v>1328.86</v>
      </c>
      <c r="K497" s="77">
        <f>J497/G497*100</f>
        <v>127.16363636363634</v>
      </c>
      <c r="L497" s="77">
        <f t="shared" si="114"/>
        <v>265.77199999999999</v>
      </c>
      <c r="M497" s="316"/>
      <c r="N497" s="316"/>
      <c r="O497" s="5"/>
      <c r="P497" s="5"/>
      <c r="Q497" s="308"/>
      <c r="R497" s="292"/>
      <c r="S497" s="5"/>
      <c r="T497" s="5"/>
      <c r="U497" s="292"/>
      <c r="V497" s="5"/>
      <c r="W497"/>
      <c r="X497"/>
    </row>
    <row r="498" spans="1:24" s="4" customFormat="1" hidden="1" x14ac:dyDescent="0.2">
      <c r="A498" s="1"/>
      <c r="B498" s="99">
        <v>3299</v>
      </c>
      <c r="C498" s="100" t="s">
        <v>120</v>
      </c>
      <c r="D498" s="150"/>
      <c r="E498" s="150"/>
      <c r="F498" s="150"/>
      <c r="G498" s="328"/>
      <c r="H498" s="326"/>
      <c r="I498" s="326"/>
      <c r="J498" s="328">
        <v>319.14</v>
      </c>
      <c r="K498" s="77"/>
      <c r="L498" s="77"/>
      <c r="M498" s="316"/>
      <c r="N498" s="316"/>
      <c r="O498" s="5"/>
      <c r="P498" s="5"/>
      <c r="Q498" s="308"/>
      <c r="R498" s="292"/>
      <c r="S498" s="5"/>
      <c r="T498" s="5"/>
      <c r="U498" s="292"/>
      <c r="V498" s="5"/>
      <c r="W498"/>
      <c r="X498"/>
    </row>
    <row r="499" spans="1:24" s="4" customFormat="1" hidden="1" x14ac:dyDescent="0.2">
      <c r="A499" s="1"/>
      <c r="B499" s="140">
        <v>37</v>
      </c>
      <c r="C499" s="130" t="s">
        <v>135</v>
      </c>
      <c r="D499" s="149" t="e">
        <f t="shared" ref="D499:J500" si="117">D500</f>
        <v>#REF!</v>
      </c>
      <c r="E499" s="149" t="e">
        <f t="shared" si="117"/>
        <v>#REF!</v>
      </c>
      <c r="F499" s="149" t="e">
        <f t="shared" si="117"/>
        <v>#REF!</v>
      </c>
      <c r="G499" s="324">
        <f t="shared" si="117"/>
        <v>0</v>
      </c>
      <c r="H499" s="296">
        <f t="shared" si="117"/>
        <v>0</v>
      </c>
      <c r="I499" s="296">
        <f t="shared" si="117"/>
        <v>0</v>
      </c>
      <c r="J499" s="324">
        <f t="shared" si="117"/>
        <v>0</v>
      </c>
      <c r="K499" s="141" t="s">
        <v>5</v>
      </c>
      <c r="L499" s="141" t="e">
        <f t="shared" si="114"/>
        <v>#DIV/0!</v>
      </c>
      <c r="M499" s="316"/>
      <c r="N499" s="316"/>
      <c r="O499" s="5"/>
      <c r="P499" s="5"/>
      <c r="Q499" s="308"/>
      <c r="R499" s="292"/>
      <c r="S499" s="5"/>
      <c r="T499" s="5"/>
      <c r="U499" s="292"/>
      <c r="V499" s="5"/>
      <c r="W499"/>
      <c r="X499"/>
    </row>
    <row r="500" spans="1:24" s="4" customFormat="1" hidden="1" x14ac:dyDescent="0.2">
      <c r="A500" s="1"/>
      <c r="B500" s="140">
        <v>372</v>
      </c>
      <c r="C500" s="130" t="s">
        <v>136</v>
      </c>
      <c r="D500" s="149" t="e">
        <f>#REF!</f>
        <v>#REF!</v>
      </c>
      <c r="E500" s="149" t="e">
        <f>#REF!</f>
        <v>#REF!</v>
      </c>
      <c r="F500" s="149" t="e">
        <f>#REF!</f>
        <v>#REF!</v>
      </c>
      <c r="G500" s="324">
        <f>G501</f>
        <v>0</v>
      </c>
      <c r="H500" s="296">
        <f t="shared" si="117"/>
        <v>0</v>
      </c>
      <c r="I500" s="296">
        <f t="shared" si="117"/>
        <v>0</v>
      </c>
      <c r="J500" s="324">
        <f t="shared" si="117"/>
        <v>0</v>
      </c>
      <c r="K500" s="141" t="s">
        <v>5</v>
      </c>
      <c r="L500" s="141" t="e">
        <f t="shared" si="114"/>
        <v>#DIV/0!</v>
      </c>
      <c r="M500" s="316"/>
      <c r="N500" s="316"/>
      <c r="O500" s="5"/>
      <c r="P500" s="5"/>
      <c r="Q500" s="308"/>
      <c r="R500" s="292"/>
      <c r="S500" s="5"/>
      <c r="T500" s="5"/>
      <c r="U500" s="292"/>
      <c r="V500" s="5"/>
      <c r="W500"/>
      <c r="X500"/>
    </row>
    <row r="501" spans="1:24" s="4" customFormat="1" hidden="1" x14ac:dyDescent="0.2">
      <c r="A501" s="1"/>
      <c r="B501" s="168">
        <v>3722</v>
      </c>
      <c r="C501" s="168" t="s">
        <v>252</v>
      </c>
      <c r="D501" s="169"/>
      <c r="E501" s="169"/>
      <c r="F501" s="169"/>
      <c r="G501" s="427">
        <v>0</v>
      </c>
      <c r="H501" s="427">
        <v>0</v>
      </c>
      <c r="I501" s="427">
        <v>0</v>
      </c>
      <c r="J501" s="427">
        <v>0</v>
      </c>
      <c r="K501" s="77" t="s">
        <v>5</v>
      </c>
      <c r="L501" s="76" t="e">
        <f t="shared" si="114"/>
        <v>#DIV/0!</v>
      </c>
      <c r="M501" s="316"/>
      <c r="N501" s="316"/>
      <c r="O501" s="5"/>
      <c r="P501" s="5"/>
      <c r="Q501" s="308"/>
      <c r="R501" s="292"/>
      <c r="S501" s="5"/>
      <c r="T501" s="5"/>
      <c r="U501" s="292"/>
      <c r="V501" s="5"/>
      <c r="W501"/>
      <c r="X501"/>
    </row>
    <row r="502" spans="1:24" s="4" customFormat="1" x14ac:dyDescent="0.2">
      <c r="A502" s="1"/>
      <c r="B502" s="93"/>
      <c r="C502" s="94" t="s">
        <v>141</v>
      </c>
      <c r="D502" s="179"/>
      <c r="E502" s="179"/>
      <c r="F502" s="179"/>
      <c r="G502" s="324">
        <f>G476</f>
        <v>27488</v>
      </c>
      <c r="H502" s="296">
        <f>H476</f>
        <v>14500</v>
      </c>
      <c r="I502" s="296">
        <f>I476</f>
        <v>33545</v>
      </c>
      <c r="J502" s="338">
        <f>J476</f>
        <v>71260.66</v>
      </c>
      <c r="K502" s="59">
        <f>J502/G502*100</f>
        <v>259.24279685681023</v>
      </c>
      <c r="L502" s="59">
        <f>J502/I502*100</f>
        <v>212.43303025786258</v>
      </c>
      <c r="M502" s="316"/>
      <c r="N502" s="316"/>
      <c r="O502" s="5"/>
      <c r="P502" s="5"/>
      <c r="Q502" s="308"/>
      <c r="R502" s="292"/>
      <c r="S502" s="5"/>
      <c r="T502" s="5"/>
      <c r="U502" s="292"/>
      <c r="V502" s="5"/>
      <c r="W502"/>
      <c r="X502"/>
    </row>
    <row r="503" spans="1:24" s="4" customFormat="1" x14ac:dyDescent="0.2">
      <c r="A503" s="1"/>
      <c r="B503" s="93"/>
      <c r="C503" s="94" t="s">
        <v>142</v>
      </c>
      <c r="D503" s="179"/>
      <c r="E503" s="179"/>
      <c r="F503" s="179"/>
      <c r="G503" s="429">
        <f>IF(G467&gt;G502,G467-G502,0)</f>
        <v>0</v>
      </c>
      <c r="H503" s="430">
        <f>IF(H467&gt;H502,H467-H502,0)</f>
        <v>0</v>
      </c>
      <c r="I503" s="430">
        <f>IF(I467&gt;I502,I467-I502,0)</f>
        <v>0</v>
      </c>
      <c r="J503" s="464">
        <f>IF(J467&gt;J502,J467-J502,0)</f>
        <v>18336.339999999997</v>
      </c>
      <c r="K503" s="431">
        <v>0</v>
      </c>
      <c r="L503" s="475" t="e">
        <f>J503/I503*100</f>
        <v>#DIV/0!</v>
      </c>
      <c r="M503" s="316"/>
      <c r="N503" s="316"/>
      <c r="O503" s="5"/>
      <c r="P503" s="5"/>
      <c r="Q503" s="308"/>
      <c r="R503" s="292"/>
      <c r="S503" s="5"/>
      <c r="T503" s="5"/>
      <c r="U503" s="292"/>
      <c r="V503" s="5"/>
      <c r="W503"/>
      <c r="X503"/>
    </row>
    <row r="504" spans="1:24" s="4" customFormat="1" ht="12" customHeight="1" x14ac:dyDescent="0.2">
      <c r="A504" s="1"/>
      <c r="B504" s="191">
        <v>92211.21</v>
      </c>
      <c r="C504" s="191" t="s">
        <v>144</v>
      </c>
      <c r="D504" s="192"/>
      <c r="E504" s="192"/>
      <c r="F504" s="192"/>
      <c r="G504" s="465">
        <v>0</v>
      </c>
      <c r="H504" s="326">
        <v>0</v>
      </c>
      <c r="I504" s="326"/>
      <c r="J504" s="451">
        <v>10157</v>
      </c>
      <c r="K504" s="152" t="s">
        <v>5</v>
      </c>
      <c r="L504" s="152" t="s">
        <v>5</v>
      </c>
      <c r="M504" s="316"/>
      <c r="N504" s="316"/>
      <c r="O504" s="5"/>
      <c r="P504" s="5"/>
      <c r="Q504" s="308"/>
      <c r="R504" s="292"/>
      <c r="S504" s="5"/>
      <c r="T504" s="5"/>
      <c r="U504" s="292"/>
      <c r="V504" s="5"/>
      <c r="W504"/>
      <c r="X504"/>
    </row>
    <row r="505" spans="1:24" ht="17.25" customHeight="1" x14ac:dyDescent="0.2">
      <c r="B505" s="130">
        <v>4</v>
      </c>
      <c r="C505" s="130" t="s">
        <v>153</v>
      </c>
      <c r="D505" s="148"/>
      <c r="E505" s="148"/>
      <c r="F505" s="148"/>
      <c r="G505" s="324">
        <f>G506</f>
        <v>43543</v>
      </c>
      <c r="H505" s="296">
        <f>H506</f>
        <v>0</v>
      </c>
      <c r="I505" s="296">
        <f>I506</f>
        <v>4476</v>
      </c>
      <c r="J505" s="324">
        <f>J506</f>
        <v>6421</v>
      </c>
      <c r="K505" s="141">
        <f>J505/G505*100</f>
        <v>14.746342695726064</v>
      </c>
      <c r="L505" s="141">
        <f>J505/I505*100</f>
        <v>143.45397676496873</v>
      </c>
      <c r="M505" s="335"/>
      <c r="N505" s="335"/>
    </row>
    <row r="506" spans="1:24" x14ac:dyDescent="0.2">
      <c r="B506" s="140">
        <v>42</v>
      </c>
      <c r="C506" s="130" t="s">
        <v>155</v>
      </c>
      <c r="D506" s="149" t="e">
        <f>#REF!</f>
        <v>#REF!</v>
      </c>
      <c r="E506" s="149" t="e">
        <f>#REF!</f>
        <v>#REF!</v>
      </c>
      <c r="F506" s="149" t="e">
        <f>#REF!</f>
        <v>#REF!</v>
      </c>
      <c r="G506" s="324">
        <f>G507+G510</f>
        <v>43543</v>
      </c>
      <c r="H506" s="296">
        <f>H507+H510</f>
        <v>0</v>
      </c>
      <c r="I506" s="296">
        <f>I507+I510</f>
        <v>4476</v>
      </c>
      <c r="J506" s="324">
        <f>J507+J510</f>
        <v>6421</v>
      </c>
      <c r="K506" s="466">
        <f>J506/G506*100</f>
        <v>14.746342695726064</v>
      </c>
      <c r="L506" s="466">
        <f>J506/I506*100</f>
        <v>143.45397676496873</v>
      </c>
      <c r="M506" s="316"/>
      <c r="N506" s="316"/>
    </row>
    <row r="507" spans="1:24" x14ac:dyDescent="0.2">
      <c r="B507" s="140">
        <v>422</v>
      </c>
      <c r="C507" s="130" t="s">
        <v>158</v>
      </c>
      <c r="D507" s="236"/>
      <c r="E507" s="236"/>
      <c r="F507" s="236"/>
      <c r="G507" s="239">
        <f>SUM(G508:G509)</f>
        <v>35165</v>
      </c>
      <c r="H507" s="347">
        <f>SUM(H508:H509)</f>
        <v>0</v>
      </c>
      <c r="I507" s="347">
        <f>SUM(I508:I509)</f>
        <v>0</v>
      </c>
      <c r="J507" s="239">
        <f>SUM(J508:J509)</f>
        <v>0</v>
      </c>
      <c r="K507" s="59" t="s">
        <v>5</v>
      </c>
      <c r="L507" s="59">
        <v>0</v>
      </c>
      <c r="M507" s="316"/>
      <c r="N507" s="316"/>
    </row>
    <row r="508" spans="1:24" hidden="1" x14ac:dyDescent="0.2">
      <c r="B508" s="99">
        <v>4221</v>
      </c>
      <c r="C508" s="100" t="s">
        <v>159</v>
      </c>
      <c r="D508" s="150"/>
      <c r="E508" s="150"/>
      <c r="F508" s="150"/>
      <c r="G508" s="434">
        <v>25998</v>
      </c>
      <c r="H508" s="344">
        <v>0</v>
      </c>
      <c r="I508" s="344">
        <v>0</v>
      </c>
      <c r="J508" s="434">
        <v>0</v>
      </c>
      <c r="K508" s="77" t="s">
        <v>5</v>
      </c>
      <c r="L508" s="77">
        <v>0</v>
      </c>
      <c r="M508" s="316"/>
      <c r="N508" s="316"/>
    </row>
    <row r="509" spans="1:24" hidden="1" x14ac:dyDescent="0.2">
      <c r="B509" s="99">
        <v>4227</v>
      </c>
      <c r="C509" s="100" t="s">
        <v>242</v>
      </c>
      <c r="D509" s="150"/>
      <c r="E509" s="150"/>
      <c r="F509" s="150"/>
      <c r="G509" s="434">
        <v>9167</v>
      </c>
      <c r="H509" s="344">
        <v>0</v>
      </c>
      <c r="I509" s="344">
        <v>0</v>
      </c>
      <c r="J509" s="434">
        <v>0</v>
      </c>
      <c r="K509" s="77" t="s">
        <v>5</v>
      </c>
      <c r="L509" s="77"/>
      <c r="M509" s="299"/>
      <c r="N509" s="299"/>
    </row>
    <row r="510" spans="1:24" ht="12" customHeight="1" x14ac:dyDescent="0.2">
      <c r="B510" s="140">
        <v>424</v>
      </c>
      <c r="C510" s="130" t="s">
        <v>164</v>
      </c>
      <c r="D510" s="236"/>
      <c r="E510" s="236"/>
      <c r="F510" s="236"/>
      <c r="G510" s="239">
        <f t="shared" ref="G510:L510" si="118">G511</f>
        <v>8378</v>
      </c>
      <c r="H510" s="347">
        <f t="shared" si="118"/>
        <v>0</v>
      </c>
      <c r="I510" s="347">
        <f t="shared" si="118"/>
        <v>4476</v>
      </c>
      <c r="J510" s="239">
        <f t="shared" si="118"/>
        <v>6421</v>
      </c>
      <c r="K510" s="239">
        <f t="shared" si="118"/>
        <v>76.641203151110048</v>
      </c>
      <c r="L510" s="239">
        <f t="shared" si="118"/>
        <v>143.45397676496873</v>
      </c>
      <c r="M510" s="316"/>
      <c r="N510" s="316"/>
    </row>
    <row r="511" spans="1:24" ht="13.5" customHeight="1" x14ac:dyDescent="0.2">
      <c r="B511" s="99">
        <v>4241</v>
      </c>
      <c r="C511" s="100" t="s">
        <v>253</v>
      </c>
      <c r="D511" s="150"/>
      <c r="E511" s="150"/>
      <c r="F511" s="150"/>
      <c r="G511" s="434">
        <v>8378</v>
      </c>
      <c r="H511" s="344">
        <v>0</v>
      </c>
      <c r="I511" s="344">
        <v>4476</v>
      </c>
      <c r="J511" s="434">
        <v>6421</v>
      </c>
      <c r="K511" s="77">
        <f>J511/G511*100</f>
        <v>76.641203151110048</v>
      </c>
      <c r="L511" s="77">
        <f>J511/I511*100</f>
        <v>143.45397676496873</v>
      </c>
      <c r="M511" s="316"/>
      <c r="N511" s="316"/>
    </row>
    <row r="512" spans="1:24" ht="11.25" customHeight="1" x14ac:dyDescent="0.2">
      <c r="B512" s="53"/>
      <c r="C512" s="54" t="s">
        <v>169</v>
      </c>
      <c r="D512" s="241"/>
      <c r="E512" s="241"/>
      <c r="F512" s="241"/>
      <c r="G512" s="352">
        <v>10000</v>
      </c>
      <c r="H512" s="353">
        <v>0</v>
      </c>
      <c r="I512" s="353">
        <v>0</v>
      </c>
      <c r="J512" s="469">
        <v>0</v>
      </c>
      <c r="K512" s="77">
        <f>J512/G512*100</f>
        <v>0</v>
      </c>
      <c r="L512" s="77">
        <v>0</v>
      </c>
      <c r="M512" s="316"/>
      <c r="N512" s="316"/>
    </row>
    <row r="513" spans="1:22" x14ac:dyDescent="0.2">
      <c r="B513" s="252"/>
      <c r="C513" s="252" t="s">
        <v>172</v>
      </c>
      <c r="D513" s="253"/>
      <c r="E513" s="253"/>
      <c r="F513" s="253"/>
      <c r="G513" s="476">
        <f>G467</f>
        <v>12278</v>
      </c>
      <c r="H513" s="476">
        <f>H467</f>
        <v>14500</v>
      </c>
      <c r="I513" s="476">
        <f>I467</f>
        <v>20000</v>
      </c>
      <c r="J513" s="476">
        <f>J467</f>
        <v>89597</v>
      </c>
      <c r="K513" s="255">
        <f>J513/G513*100</f>
        <v>729.7361133735136</v>
      </c>
      <c r="L513" s="255">
        <f>J513/I513*100</f>
        <v>447.98500000000001</v>
      </c>
      <c r="M513" s="316"/>
      <c r="N513" s="316"/>
    </row>
    <row r="514" spans="1:22" x14ac:dyDescent="0.2">
      <c r="B514" s="258"/>
      <c r="C514" s="258" t="s">
        <v>173</v>
      </c>
      <c r="D514" s="253" t="e">
        <f>D483+#REF!+#REF!+D506+D496</f>
        <v>#REF!</v>
      </c>
      <c r="E514" s="253" t="e">
        <f>E483+#REF!+#REF!+E506+E496</f>
        <v>#REF!</v>
      </c>
      <c r="F514" s="253" t="e">
        <f>F483+#REF!+#REF!+F506+F496</f>
        <v>#REF!</v>
      </c>
      <c r="G514" s="359">
        <f>G505+G476</f>
        <v>71031</v>
      </c>
      <c r="H514" s="359">
        <f>H505+H476</f>
        <v>14500</v>
      </c>
      <c r="I514" s="359">
        <f>I505+I476</f>
        <v>38021</v>
      </c>
      <c r="J514" s="477">
        <f>J505+J476</f>
        <v>77681.66</v>
      </c>
      <c r="K514" s="255">
        <f>J514/G514*100</f>
        <v>109.36303867325535</v>
      </c>
      <c r="L514" s="255">
        <f>J514/I514*100</f>
        <v>204.31251150679887</v>
      </c>
      <c r="M514" s="316"/>
      <c r="N514" s="316"/>
    </row>
    <row r="515" spans="1:22" x14ac:dyDescent="0.2">
      <c r="B515" s="130"/>
      <c r="C515" s="130" t="s">
        <v>174</v>
      </c>
      <c r="D515" s="262"/>
      <c r="E515" s="262"/>
      <c r="F515" s="262"/>
      <c r="G515" s="339">
        <f>IF(G513&gt;G514,G513-G514,0)</f>
        <v>0</v>
      </c>
      <c r="H515" s="340">
        <f>IF(H513&gt;H514,H513-H514,0)</f>
        <v>0</v>
      </c>
      <c r="I515" s="340">
        <f>IF(I513&gt;I514,I513-I514,0)</f>
        <v>0</v>
      </c>
      <c r="J515" s="339">
        <f>IF(J513&gt;J514,J513-J514,0)</f>
        <v>11915.339999999997</v>
      </c>
      <c r="K515" s="152" t="s">
        <v>5</v>
      </c>
      <c r="L515" s="264" t="s">
        <v>5</v>
      </c>
      <c r="M515" s="5"/>
      <c r="N515" s="5"/>
    </row>
    <row r="516" spans="1:22" x14ac:dyDescent="0.2">
      <c r="B516" s="130"/>
      <c r="C516" s="130" t="s">
        <v>175</v>
      </c>
      <c r="D516" s="266"/>
      <c r="E516" s="266"/>
      <c r="F516" s="266"/>
      <c r="G516" s="339">
        <f>IF(G514&gt;G513,G514-G513,0)</f>
        <v>58753</v>
      </c>
      <c r="H516" s="340">
        <f>IF(H514&gt;H513,H514-H513,0)</f>
        <v>0</v>
      </c>
      <c r="I516" s="340">
        <v>0</v>
      </c>
      <c r="J516" s="339">
        <f>IF(J514&gt;J513,J514-J513,0)</f>
        <v>0</v>
      </c>
      <c r="K516" s="152" t="s">
        <v>5</v>
      </c>
      <c r="L516" s="264">
        <v>0</v>
      </c>
      <c r="M516" s="358"/>
      <c r="N516" s="358"/>
    </row>
    <row r="517" spans="1:22" x14ac:dyDescent="0.2">
      <c r="B517" s="130" t="s">
        <v>176</v>
      </c>
      <c r="C517" s="130" t="s">
        <v>177</v>
      </c>
      <c r="D517" s="266"/>
      <c r="E517" s="266"/>
      <c r="F517" s="266"/>
      <c r="G517" s="339">
        <f>G504</f>
        <v>0</v>
      </c>
      <c r="H517" s="340">
        <f>H504</f>
        <v>0</v>
      </c>
      <c r="I517" s="340">
        <v>0</v>
      </c>
      <c r="J517" s="339">
        <v>10057</v>
      </c>
      <c r="K517" s="152" t="e">
        <f>J517/G517*100</f>
        <v>#DIV/0!</v>
      </c>
      <c r="L517" s="264">
        <v>0</v>
      </c>
      <c r="M517" s="14"/>
      <c r="N517" s="14"/>
    </row>
    <row r="518" spans="1:22" x14ac:dyDescent="0.2">
      <c r="B518" s="275"/>
      <c r="C518" s="94" t="s">
        <v>236</v>
      </c>
      <c r="D518" s="266"/>
      <c r="E518" s="266"/>
      <c r="F518" s="266"/>
      <c r="G518" s="451">
        <v>10057</v>
      </c>
      <c r="H518" s="296">
        <f>H515+H517</f>
        <v>0</v>
      </c>
      <c r="I518" s="296">
        <v>0</v>
      </c>
      <c r="J518" s="367">
        <v>21972</v>
      </c>
      <c r="K518" s="278">
        <f>J518/G518*100</f>
        <v>218.47469424281596</v>
      </c>
      <c r="L518" s="278" t="s">
        <v>5</v>
      </c>
      <c r="M518" s="310"/>
      <c r="N518" s="310"/>
    </row>
    <row r="519" spans="1:22" ht="11.25" customHeight="1" x14ac:dyDescent="0.2">
      <c r="B519" s="376"/>
      <c r="C519" s="377"/>
      <c r="D519" s="378"/>
      <c r="E519" s="378"/>
      <c r="F519" s="378"/>
      <c r="G519" s="380"/>
      <c r="H519" s="379"/>
      <c r="I519" s="379"/>
      <c r="J519" s="380"/>
      <c r="K519" s="381"/>
      <c r="L519" s="382"/>
      <c r="M519" s="310"/>
      <c r="N519" s="310"/>
    </row>
    <row r="520" spans="1:22" ht="12.75" customHeight="1" x14ac:dyDescent="0.2">
      <c r="B520" s="554" t="s">
        <v>254</v>
      </c>
      <c r="C520" s="555"/>
      <c r="D520" s="555"/>
      <c r="E520" s="555"/>
      <c r="F520" s="555"/>
      <c r="G520" s="555"/>
      <c r="H520" s="555"/>
      <c r="I520" s="555"/>
      <c r="J520" s="555"/>
      <c r="K520" s="555"/>
      <c r="L520" s="556"/>
      <c r="M520" s="310"/>
      <c r="N520" s="310"/>
    </row>
    <row r="521" spans="1:22" s="128" customFormat="1" ht="17.25" customHeight="1" x14ac:dyDescent="0.2">
      <c r="A521" s="137"/>
      <c r="B521" s="30"/>
      <c r="C521" s="31">
        <v>1</v>
      </c>
      <c r="D521" s="15"/>
      <c r="E521" s="15"/>
      <c r="F521" s="16"/>
      <c r="G521" s="32">
        <v>2</v>
      </c>
      <c r="H521" s="33">
        <v>3</v>
      </c>
      <c r="I521" s="33">
        <v>4</v>
      </c>
      <c r="J521" s="32">
        <v>5</v>
      </c>
      <c r="K521" s="34">
        <v>6</v>
      </c>
      <c r="L521" s="34">
        <v>7</v>
      </c>
      <c r="M521" s="316"/>
      <c r="N521" s="316"/>
      <c r="O521" s="5"/>
      <c r="P521" s="5"/>
      <c r="Q521" s="308"/>
      <c r="R521" s="292"/>
      <c r="S521" s="5"/>
      <c r="T521" s="5"/>
      <c r="U521" s="292"/>
      <c r="V521" s="5"/>
    </row>
    <row r="522" spans="1:22" s="128" customFormat="1" ht="21" customHeight="1" x14ac:dyDescent="0.2">
      <c r="A522" s="137"/>
      <c r="B522" s="523" t="s">
        <v>12</v>
      </c>
      <c r="C522" s="39" t="s">
        <v>13</v>
      </c>
      <c r="D522"/>
      <c r="E522"/>
      <c r="F522"/>
      <c r="G522" s="478" t="s">
        <v>14</v>
      </c>
      <c r="H522" s="42" t="s">
        <v>190</v>
      </c>
      <c r="I522" s="42" t="s">
        <v>16</v>
      </c>
      <c r="J522" s="309" t="s">
        <v>14</v>
      </c>
      <c r="K522" s="515" t="s">
        <v>17</v>
      </c>
      <c r="L522" s="515" t="s">
        <v>18</v>
      </c>
      <c r="M522" s="316"/>
      <c r="N522" s="316"/>
      <c r="O522" s="5"/>
      <c r="P522" s="5"/>
      <c r="Q522" s="308"/>
      <c r="R522" s="292"/>
      <c r="S522" s="5"/>
      <c r="T522" s="5"/>
      <c r="U522" s="292"/>
      <c r="V522" s="5"/>
    </row>
    <row r="523" spans="1:22" s="124" customFormat="1" ht="18.75" customHeight="1" x14ac:dyDescent="0.2">
      <c r="A523" s="137"/>
      <c r="B523" s="524"/>
      <c r="C523" s="44" t="s">
        <v>27</v>
      </c>
      <c r="D523" s="45" t="s">
        <v>28</v>
      </c>
      <c r="E523" s="46" t="s">
        <v>29</v>
      </c>
      <c r="F523" s="47" t="s">
        <v>30</v>
      </c>
      <c r="G523" s="311" t="s">
        <v>255</v>
      </c>
      <c r="H523" s="51" t="s">
        <v>192</v>
      </c>
      <c r="I523" s="51" t="s">
        <v>33</v>
      </c>
      <c r="J523" s="311" t="s">
        <v>235</v>
      </c>
      <c r="K523" s="516"/>
      <c r="L523" s="516"/>
      <c r="M523" s="316"/>
      <c r="N523" s="316"/>
      <c r="O523" s="5"/>
      <c r="P523" s="5"/>
      <c r="Q523" s="308"/>
      <c r="R523" s="292"/>
      <c r="S523" s="5"/>
      <c r="T523" s="5"/>
      <c r="U523" s="292"/>
      <c r="V523" s="5"/>
    </row>
    <row r="524" spans="1:22" s="128" customFormat="1" ht="15.75" customHeight="1" x14ac:dyDescent="0.2">
      <c r="A524" s="137"/>
      <c r="B524" s="53">
        <v>6</v>
      </c>
      <c r="C524" s="54" t="s">
        <v>37</v>
      </c>
      <c r="D524" s="55"/>
      <c r="E524" s="55"/>
      <c r="F524" s="56"/>
      <c r="G524" s="312">
        <f t="shared" ref="G524:J525" si="119">G525</f>
        <v>560</v>
      </c>
      <c r="H524" s="313">
        <f t="shared" si="119"/>
        <v>3000</v>
      </c>
      <c r="I524" s="313">
        <f t="shared" si="119"/>
        <v>3000</v>
      </c>
      <c r="J524" s="312">
        <f t="shared" si="119"/>
        <v>15164</v>
      </c>
      <c r="K524" s="59">
        <f>J524/G524*100</f>
        <v>2707.8571428571431</v>
      </c>
      <c r="L524" s="59">
        <f>J524/I524*100</f>
        <v>505.4666666666667</v>
      </c>
      <c r="M524" s="316"/>
      <c r="N524" s="316"/>
      <c r="O524" s="5"/>
      <c r="P524" s="5"/>
      <c r="Q524" s="308"/>
      <c r="R524" s="292"/>
      <c r="S524" s="5"/>
      <c r="T524" s="5"/>
      <c r="U524" s="292"/>
      <c r="V524" s="5"/>
    </row>
    <row r="525" spans="1:22" s="124" customFormat="1" ht="0.75" customHeight="1" x14ac:dyDescent="0.2">
      <c r="A525" s="137"/>
      <c r="B525" s="93">
        <v>66</v>
      </c>
      <c r="C525" s="94" t="s">
        <v>65</v>
      </c>
      <c r="D525" s="55"/>
      <c r="E525" s="55"/>
      <c r="F525" s="56"/>
      <c r="G525" s="312">
        <f t="shared" si="119"/>
        <v>560</v>
      </c>
      <c r="H525" s="313">
        <f t="shared" si="119"/>
        <v>3000</v>
      </c>
      <c r="I525" s="313">
        <f t="shared" si="119"/>
        <v>3000</v>
      </c>
      <c r="J525" s="312">
        <f t="shared" si="119"/>
        <v>15164</v>
      </c>
      <c r="K525" s="59">
        <f>J525/G525*100</f>
        <v>2707.8571428571431</v>
      </c>
      <c r="L525" s="59">
        <f>J525/I525*100</f>
        <v>505.4666666666667</v>
      </c>
      <c r="M525" s="316"/>
      <c r="N525" s="316"/>
      <c r="O525" s="5"/>
      <c r="P525" s="5"/>
      <c r="Q525" s="308"/>
      <c r="R525" s="292"/>
      <c r="S525" s="5"/>
      <c r="T525" s="5"/>
      <c r="U525" s="292"/>
      <c r="V525" s="5"/>
    </row>
    <row r="526" spans="1:22" s="128" customFormat="1" ht="9" hidden="1" customHeight="1" x14ac:dyDescent="0.2">
      <c r="A526" s="137"/>
      <c r="B526" s="94">
        <v>663</v>
      </c>
      <c r="C526" s="94" t="s">
        <v>69</v>
      </c>
      <c r="D526" s="126"/>
      <c r="E526" s="126"/>
      <c r="F526" s="127"/>
      <c r="G526" s="312">
        <f>G527+G528</f>
        <v>560</v>
      </c>
      <c r="H526" s="313">
        <f>H527+H528</f>
        <v>3000</v>
      </c>
      <c r="I526" s="313">
        <f>I527+I528</f>
        <v>3000</v>
      </c>
      <c r="J526" s="320">
        <f>J527+J528</f>
        <v>15164</v>
      </c>
      <c r="K526" s="59">
        <f>J526/G526*100</f>
        <v>2707.8571428571431</v>
      </c>
      <c r="L526" s="59">
        <f t="shared" ref="L526:L538" si="120">J526/I526*100</f>
        <v>505.4666666666667</v>
      </c>
      <c r="M526" s="316"/>
      <c r="N526" s="316"/>
      <c r="O526" s="5"/>
      <c r="P526" s="5"/>
      <c r="Q526" s="308"/>
      <c r="R526" s="292"/>
      <c r="S526" s="5"/>
      <c r="T526" s="5"/>
      <c r="U526" s="292"/>
      <c r="V526" s="5"/>
    </row>
    <row r="527" spans="1:22" ht="14.25" hidden="1" customHeight="1" x14ac:dyDescent="0.2">
      <c r="B527" s="118">
        <v>6631</v>
      </c>
      <c r="C527" s="118" t="s">
        <v>70</v>
      </c>
      <c r="D527" s="119"/>
      <c r="E527" s="119"/>
      <c r="F527" s="120"/>
      <c r="G527" s="321">
        <v>0</v>
      </c>
      <c r="H527" s="317"/>
      <c r="I527" s="317"/>
      <c r="J527" s="321">
        <v>0</v>
      </c>
      <c r="K527" s="77">
        <v>0</v>
      </c>
      <c r="L527" s="77" t="e">
        <f t="shared" si="120"/>
        <v>#DIV/0!</v>
      </c>
      <c r="M527" s="299"/>
      <c r="N527" s="299"/>
    </row>
    <row r="528" spans="1:22" hidden="1" x14ac:dyDescent="0.2">
      <c r="B528" s="118">
        <v>6632</v>
      </c>
      <c r="C528" s="118" t="s">
        <v>71</v>
      </c>
      <c r="D528" s="119"/>
      <c r="E528" s="119"/>
      <c r="F528" s="120"/>
      <c r="G528" s="321">
        <v>560</v>
      </c>
      <c r="H528" s="317">
        <v>3000</v>
      </c>
      <c r="I528" s="317">
        <v>3000</v>
      </c>
      <c r="J528" s="321">
        <v>15164</v>
      </c>
      <c r="K528" s="77">
        <f>J528/G528*100</f>
        <v>2707.8571428571431</v>
      </c>
      <c r="L528" s="77">
        <f t="shared" si="120"/>
        <v>505.4666666666667</v>
      </c>
      <c r="M528" s="316"/>
      <c r="N528" s="316"/>
    </row>
    <row r="529" spans="1:24" ht="11.25" customHeight="1" x14ac:dyDescent="0.2">
      <c r="B529" s="130">
        <v>3</v>
      </c>
      <c r="C529" s="130" t="s">
        <v>77</v>
      </c>
      <c r="D529" s="138"/>
      <c r="E529" s="138"/>
      <c r="F529" s="139"/>
      <c r="G529" s="312">
        <f>G530+G535+G541</f>
        <v>0</v>
      </c>
      <c r="H529" s="313">
        <f>H530+H535+H541</f>
        <v>500</v>
      </c>
      <c r="I529" s="313">
        <f>I530+I535+I541</f>
        <v>500</v>
      </c>
      <c r="J529" s="312">
        <f>J530+J535+J541</f>
        <v>0</v>
      </c>
      <c r="K529" s="59">
        <v>0</v>
      </c>
      <c r="L529" s="59">
        <f t="shared" si="120"/>
        <v>0</v>
      </c>
      <c r="M529" s="316"/>
      <c r="N529" s="316"/>
    </row>
    <row r="530" spans="1:24" hidden="1" x14ac:dyDescent="0.2">
      <c r="B530" s="140">
        <v>32</v>
      </c>
      <c r="C530" s="130" t="s">
        <v>91</v>
      </c>
      <c r="D530" s="148" t="e">
        <f>D531+#REF!+#REF!</f>
        <v>#REF!</v>
      </c>
      <c r="E530" s="148" t="e">
        <f>E531+#REF!+#REF!</f>
        <v>#REF!</v>
      </c>
      <c r="F530" s="148" t="e">
        <f>F531+#REF!+#REF!</f>
        <v>#REF!</v>
      </c>
      <c r="G530" s="324">
        <f>G531+G537+G533+G539</f>
        <v>0</v>
      </c>
      <c r="H530" s="296">
        <f>H531+H537+H533+H539</f>
        <v>500</v>
      </c>
      <c r="I530" s="296">
        <f>I531+I537+I533+I539</f>
        <v>500</v>
      </c>
      <c r="J530" s="324">
        <f>J531+J537+J533+J539</f>
        <v>0</v>
      </c>
      <c r="K530" s="59">
        <v>0</v>
      </c>
      <c r="L530" s="59">
        <f t="shared" si="120"/>
        <v>0</v>
      </c>
      <c r="M530" s="316"/>
      <c r="N530" s="316"/>
    </row>
    <row r="531" spans="1:24" hidden="1" x14ac:dyDescent="0.2">
      <c r="B531" s="140">
        <v>321</v>
      </c>
      <c r="C531" s="130" t="s">
        <v>92</v>
      </c>
      <c r="D531" s="149" t="e">
        <f>SUM(D532:D532)</f>
        <v>#REF!</v>
      </c>
      <c r="E531" s="149">
        <f>SUM(E532:E532)</f>
        <v>4268.28</v>
      </c>
      <c r="F531" s="149">
        <f>SUM(F532:F532)</f>
        <v>1048</v>
      </c>
      <c r="G531" s="324">
        <f>G532</f>
        <v>0</v>
      </c>
      <c r="H531" s="296">
        <f>H532</f>
        <v>0</v>
      </c>
      <c r="I531" s="296">
        <f>I532</f>
        <v>0</v>
      </c>
      <c r="J531" s="324">
        <f>J532</f>
        <v>0</v>
      </c>
      <c r="K531" s="59">
        <v>0</v>
      </c>
      <c r="L531" s="59" t="e">
        <f t="shared" si="120"/>
        <v>#DIV/0!</v>
      </c>
      <c r="M531" s="316"/>
      <c r="N531" s="316"/>
    </row>
    <row r="532" spans="1:24" hidden="1" x14ac:dyDescent="0.2">
      <c r="B532" s="99">
        <v>3211</v>
      </c>
      <c r="C532" s="100" t="s">
        <v>94</v>
      </c>
      <c r="D532" s="150" t="e">
        <f>#REF!</f>
        <v>#REF!</v>
      </c>
      <c r="E532" s="150">
        <v>4268.28</v>
      </c>
      <c r="F532" s="150">
        <v>1048</v>
      </c>
      <c r="G532" s="328">
        <v>0</v>
      </c>
      <c r="H532" s="326">
        <v>0</v>
      </c>
      <c r="I532" s="326">
        <v>0</v>
      </c>
      <c r="J532" s="328">
        <v>0</v>
      </c>
      <c r="K532" s="77">
        <v>0</v>
      </c>
      <c r="L532" s="77" t="e">
        <f t="shared" si="120"/>
        <v>#DIV/0!</v>
      </c>
      <c r="M532" s="316"/>
      <c r="N532" s="316"/>
    </row>
    <row r="533" spans="1:24" hidden="1" x14ac:dyDescent="0.2">
      <c r="B533" s="140">
        <v>322</v>
      </c>
      <c r="C533" s="130" t="s">
        <v>98</v>
      </c>
      <c r="D533" s="149" t="e">
        <f>SUM(D534:D545)</f>
        <v>#REF!</v>
      </c>
      <c r="E533" s="149" t="e">
        <f>SUM(E534:E545)</f>
        <v>#REF!</v>
      </c>
      <c r="F533" s="149" t="e">
        <f>SUM(F534:F545)</f>
        <v>#REF!</v>
      </c>
      <c r="G533" s="324">
        <f>G534</f>
        <v>0</v>
      </c>
      <c r="H533" s="296">
        <f>H534</f>
        <v>500</v>
      </c>
      <c r="I533" s="296">
        <f>I534</f>
        <v>500</v>
      </c>
      <c r="J533" s="324">
        <f>J534</f>
        <v>0</v>
      </c>
      <c r="K533" s="59" t="s">
        <v>5</v>
      </c>
      <c r="L533" s="59" t="s">
        <v>5</v>
      </c>
      <c r="M533" s="316"/>
      <c r="N533" s="316"/>
    </row>
    <row r="534" spans="1:24" hidden="1" x14ac:dyDescent="0.2">
      <c r="B534" s="99">
        <v>3225</v>
      </c>
      <c r="C534" s="100" t="s">
        <v>104</v>
      </c>
      <c r="D534" s="150" t="e">
        <f>#REF!</f>
        <v>#REF!</v>
      </c>
      <c r="E534" s="150">
        <v>2510.4</v>
      </c>
      <c r="F534" s="150"/>
      <c r="G534" s="328">
        <v>0</v>
      </c>
      <c r="H534" s="326">
        <v>500</v>
      </c>
      <c r="I534" s="326">
        <v>500</v>
      </c>
      <c r="J534" s="328">
        <v>0</v>
      </c>
      <c r="K534" s="77" t="s">
        <v>5</v>
      </c>
      <c r="L534" s="77">
        <v>0</v>
      </c>
      <c r="M534" s="316"/>
      <c r="N534" s="316"/>
    </row>
    <row r="535" spans="1:24" hidden="1" x14ac:dyDescent="0.2">
      <c r="B535" s="140">
        <v>323</v>
      </c>
      <c r="C535" s="130" t="s">
        <v>106</v>
      </c>
      <c r="D535" s="149" t="e">
        <f>SUM(D540:D540)</f>
        <v>#REF!</v>
      </c>
      <c r="E535" s="149">
        <f>SUM(E540:E540)</f>
        <v>1782.5</v>
      </c>
      <c r="F535" s="149">
        <f>SUM(F540:F540)</f>
        <v>0</v>
      </c>
      <c r="G535" s="324">
        <f>G536</f>
        <v>0</v>
      </c>
      <c r="H535" s="296">
        <f>H536</f>
        <v>0</v>
      </c>
      <c r="I535" s="296">
        <f>I536</f>
        <v>0</v>
      </c>
      <c r="J535" s="324">
        <f>J536</f>
        <v>0</v>
      </c>
      <c r="K535" s="59" t="s">
        <v>5</v>
      </c>
      <c r="L535" s="59" t="s">
        <v>5</v>
      </c>
      <c r="M535" s="316"/>
      <c r="N535" s="316"/>
    </row>
    <row r="536" spans="1:24" hidden="1" x14ac:dyDescent="0.2">
      <c r="B536" s="99">
        <v>3239</v>
      </c>
      <c r="C536" s="100" t="s">
        <v>118</v>
      </c>
      <c r="D536" s="150" t="e">
        <f>#REF!</f>
        <v>#REF!</v>
      </c>
      <c r="E536" s="150">
        <v>6404.82</v>
      </c>
      <c r="F536" s="150">
        <v>3935.61</v>
      </c>
      <c r="G536" s="331">
        <v>0</v>
      </c>
      <c r="H536" s="326">
        <v>0</v>
      </c>
      <c r="I536" s="326">
        <v>0</v>
      </c>
      <c r="J536" s="328">
        <v>0</v>
      </c>
      <c r="K536" s="77">
        <v>0</v>
      </c>
      <c r="L536" s="77">
        <v>0</v>
      </c>
      <c r="M536" s="316"/>
      <c r="N536" s="316"/>
    </row>
    <row r="537" spans="1:24" s="4" customFormat="1" hidden="1" x14ac:dyDescent="0.2">
      <c r="A537" s="1"/>
      <c r="B537" s="140">
        <v>324</v>
      </c>
      <c r="C537" s="130" t="s">
        <v>119</v>
      </c>
      <c r="D537" s="159"/>
      <c r="E537" s="159"/>
      <c r="F537" s="159"/>
      <c r="G537" s="166">
        <f>G538</f>
        <v>0</v>
      </c>
      <c r="H537" s="296">
        <f>H538</f>
        <v>0</v>
      </c>
      <c r="I537" s="296">
        <f>I538</f>
        <v>0</v>
      </c>
      <c r="J537" s="166">
        <f>J538</f>
        <v>0</v>
      </c>
      <c r="K537" s="59">
        <v>0</v>
      </c>
      <c r="L537" s="84" t="e">
        <f t="shared" si="120"/>
        <v>#DIV/0!</v>
      </c>
      <c r="M537" s="5"/>
      <c r="N537" s="5"/>
      <c r="O537" s="5"/>
      <c r="P537" s="5"/>
      <c r="Q537" s="308"/>
      <c r="R537" s="292"/>
      <c r="S537" s="5"/>
      <c r="T537" s="5"/>
      <c r="U537" s="292"/>
      <c r="V537" s="5"/>
      <c r="W537"/>
      <c r="X537"/>
    </row>
    <row r="538" spans="1:24" s="4" customFormat="1" hidden="1" x14ac:dyDescent="0.2">
      <c r="A538" s="1"/>
      <c r="B538" s="99">
        <v>3241</v>
      </c>
      <c r="C538" s="100" t="s">
        <v>119</v>
      </c>
      <c r="D538" s="150"/>
      <c r="E538" s="150"/>
      <c r="F538" s="150"/>
      <c r="G538" s="328">
        <v>0</v>
      </c>
      <c r="H538" s="326">
        <v>0</v>
      </c>
      <c r="I538" s="326"/>
      <c r="J538" s="328">
        <v>0</v>
      </c>
      <c r="K538" s="76">
        <v>0</v>
      </c>
      <c r="L538" s="77" t="e">
        <f t="shared" si="120"/>
        <v>#DIV/0!</v>
      </c>
      <c r="M538" s="5"/>
      <c r="N538" s="5"/>
      <c r="O538" s="5"/>
      <c r="P538" s="5"/>
      <c r="Q538" s="308"/>
      <c r="R538" s="292"/>
      <c r="S538" s="5"/>
      <c r="T538" s="5"/>
      <c r="U538" s="292"/>
      <c r="V538" s="5"/>
      <c r="W538"/>
      <c r="X538"/>
    </row>
    <row r="539" spans="1:24" s="4" customFormat="1" hidden="1" x14ac:dyDescent="0.2">
      <c r="A539" s="1"/>
      <c r="B539" s="140">
        <v>329</v>
      </c>
      <c r="C539" s="130" t="s">
        <v>120</v>
      </c>
      <c r="D539" s="149" t="e">
        <f t="shared" ref="D539:J539" si="121">SUM(D540:D540)</f>
        <v>#REF!</v>
      </c>
      <c r="E539" s="149">
        <f t="shared" si="121"/>
        <v>1782.5</v>
      </c>
      <c r="F539" s="149">
        <f t="shared" si="121"/>
        <v>0</v>
      </c>
      <c r="G539" s="324">
        <f t="shared" si="121"/>
        <v>0</v>
      </c>
      <c r="H539" s="296">
        <f t="shared" si="121"/>
        <v>0</v>
      </c>
      <c r="I539" s="296">
        <f t="shared" si="121"/>
        <v>0</v>
      </c>
      <c r="J539" s="324">
        <f t="shared" si="121"/>
        <v>0</v>
      </c>
      <c r="K539" s="59" t="s">
        <v>5</v>
      </c>
      <c r="L539" s="59" t="s">
        <v>5</v>
      </c>
      <c r="M539" s="5"/>
      <c r="N539" s="5"/>
      <c r="O539" s="5"/>
      <c r="P539" s="5"/>
      <c r="Q539" s="308"/>
      <c r="R539" s="292"/>
      <c r="S539" s="5"/>
      <c r="T539" s="5"/>
      <c r="U539" s="292"/>
      <c r="V539" s="5"/>
      <c r="W539"/>
      <c r="X539"/>
    </row>
    <row r="540" spans="1:24" s="4" customFormat="1" hidden="1" x14ac:dyDescent="0.2">
      <c r="A540" s="1"/>
      <c r="B540" s="99">
        <v>3293</v>
      </c>
      <c r="C540" s="100" t="s">
        <v>121</v>
      </c>
      <c r="D540" s="150" t="e">
        <f>#REF!</f>
        <v>#REF!</v>
      </c>
      <c r="E540" s="150">
        <v>1782.5</v>
      </c>
      <c r="F540" s="150"/>
      <c r="G540" s="328">
        <v>0</v>
      </c>
      <c r="H540" s="326">
        <v>0</v>
      </c>
      <c r="I540" s="326">
        <v>0</v>
      </c>
      <c r="J540" s="328">
        <v>0</v>
      </c>
      <c r="K540" s="77" t="s">
        <v>5</v>
      </c>
      <c r="L540" s="77" t="s">
        <v>5</v>
      </c>
      <c r="M540" s="5"/>
      <c r="N540" s="5"/>
      <c r="O540" s="5"/>
      <c r="P540" s="5"/>
      <c r="Q540" s="308"/>
      <c r="R540" s="292"/>
      <c r="S540" s="5"/>
      <c r="T540" s="5"/>
      <c r="U540" s="292"/>
      <c r="V540" s="5"/>
      <c r="W540"/>
      <c r="X540"/>
    </row>
    <row r="541" spans="1:24" s="4" customFormat="1" hidden="1" x14ac:dyDescent="0.2">
      <c r="A541" s="1"/>
      <c r="B541" s="140">
        <v>37</v>
      </c>
      <c r="C541" s="130" t="s">
        <v>135</v>
      </c>
      <c r="D541" s="149" t="e">
        <f t="shared" ref="D541:J542" si="122">D542</f>
        <v>#REF!</v>
      </c>
      <c r="E541" s="149" t="e">
        <f t="shared" si="122"/>
        <v>#REF!</v>
      </c>
      <c r="F541" s="149" t="e">
        <f t="shared" si="122"/>
        <v>#REF!</v>
      </c>
      <c r="G541" s="324">
        <f t="shared" si="122"/>
        <v>0</v>
      </c>
      <c r="H541" s="296">
        <f t="shared" si="122"/>
        <v>0</v>
      </c>
      <c r="I541" s="296">
        <f t="shared" si="122"/>
        <v>0</v>
      </c>
      <c r="J541" s="324">
        <f t="shared" si="122"/>
        <v>0</v>
      </c>
      <c r="K541" s="141" t="s">
        <v>5</v>
      </c>
      <c r="L541" s="141" t="s">
        <v>5</v>
      </c>
      <c r="M541" s="5"/>
      <c r="N541" s="5"/>
      <c r="O541" s="5"/>
      <c r="P541" s="5"/>
      <c r="Q541" s="308"/>
      <c r="R541" s="292"/>
      <c r="S541" s="5"/>
      <c r="T541" s="5"/>
      <c r="U541" s="292"/>
      <c r="V541" s="5"/>
      <c r="W541"/>
      <c r="X541"/>
    </row>
    <row r="542" spans="1:24" s="4" customFormat="1" hidden="1" x14ac:dyDescent="0.2">
      <c r="A542" s="1"/>
      <c r="B542" s="140">
        <v>372</v>
      </c>
      <c r="C542" s="130" t="s">
        <v>136</v>
      </c>
      <c r="D542" s="149" t="e">
        <f>#REF!</f>
        <v>#REF!</v>
      </c>
      <c r="E542" s="149" t="e">
        <f>#REF!</f>
        <v>#REF!</v>
      </c>
      <c r="F542" s="149" t="e">
        <f>#REF!</f>
        <v>#REF!</v>
      </c>
      <c r="G542" s="324">
        <f>G543</f>
        <v>0</v>
      </c>
      <c r="H542" s="296">
        <f t="shared" si="122"/>
        <v>0</v>
      </c>
      <c r="I542" s="296">
        <f t="shared" si="122"/>
        <v>0</v>
      </c>
      <c r="J542" s="324">
        <f t="shared" si="122"/>
        <v>0</v>
      </c>
      <c r="K542" s="141" t="s">
        <v>5</v>
      </c>
      <c r="L542" s="141" t="s">
        <v>5</v>
      </c>
      <c r="M542" s="5"/>
      <c r="N542" s="5"/>
      <c r="O542" s="5"/>
      <c r="P542" s="5"/>
      <c r="Q542" s="308"/>
      <c r="R542" s="292"/>
      <c r="S542" s="5"/>
      <c r="T542" s="5"/>
      <c r="U542" s="292"/>
      <c r="V542" s="5"/>
      <c r="W542"/>
      <c r="X542"/>
    </row>
    <row r="543" spans="1:24" s="4" customFormat="1" hidden="1" x14ac:dyDescent="0.2">
      <c r="A543" s="1"/>
      <c r="B543" s="168">
        <v>3722</v>
      </c>
      <c r="C543" s="168" t="s">
        <v>252</v>
      </c>
      <c r="D543" s="169"/>
      <c r="E543" s="169"/>
      <c r="F543" s="169"/>
      <c r="G543" s="427">
        <v>0</v>
      </c>
      <c r="H543" s="427">
        <v>0</v>
      </c>
      <c r="I543" s="427">
        <v>0</v>
      </c>
      <c r="J543" s="427">
        <v>0</v>
      </c>
      <c r="K543" s="77" t="s">
        <v>5</v>
      </c>
      <c r="L543" s="76" t="s">
        <v>5</v>
      </c>
      <c r="M543" s="5"/>
      <c r="N543" s="5"/>
      <c r="O543" s="5"/>
      <c r="P543" s="5"/>
      <c r="Q543" s="308"/>
      <c r="R543" s="292"/>
      <c r="S543" s="5"/>
      <c r="T543" s="5"/>
      <c r="U543" s="292"/>
      <c r="V543" s="5"/>
      <c r="W543"/>
      <c r="X543"/>
    </row>
    <row r="544" spans="1:24" s="4" customFormat="1" x14ac:dyDescent="0.2">
      <c r="A544" s="1"/>
      <c r="B544" s="93"/>
      <c r="C544" s="94" t="s">
        <v>141</v>
      </c>
      <c r="D544" s="179"/>
      <c r="E544" s="179"/>
      <c r="F544" s="179"/>
      <c r="G544" s="324">
        <f>G529</f>
        <v>0</v>
      </c>
      <c r="H544" s="296">
        <f>H529</f>
        <v>500</v>
      </c>
      <c r="I544" s="296">
        <f>I529</f>
        <v>500</v>
      </c>
      <c r="J544" s="338">
        <f>J529</f>
        <v>0</v>
      </c>
      <c r="K544" s="59" t="e">
        <f>J544/G544*100</f>
        <v>#DIV/0!</v>
      </c>
      <c r="L544" s="59">
        <f>J544/I544*100</f>
        <v>0</v>
      </c>
      <c r="M544" s="5"/>
      <c r="N544" s="5"/>
      <c r="O544" s="5"/>
      <c r="P544" s="5"/>
      <c r="Q544" s="308"/>
      <c r="R544" s="292"/>
      <c r="S544" s="5"/>
      <c r="T544" s="5"/>
      <c r="U544" s="292"/>
      <c r="V544" s="5"/>
      <c r="W544"/>
      <c r="X544"/>
    </row>
    <row r="545" spans="1:24" s="4" customFormat="1" x14ac:dyDescent="0.2">
      <c r="A545" s="1"/>
      <c r="B545" s="93"/>
      <c r="C545" s="94" t="s">
        <v>142</v>
      </c>
      <c r="D545" s="179"/>
      <c r="E545" s="179"/>
      <c r="F545" s="179"/>
      <c r="G545" s="429">
        <f>IF(G524&gt;G544,G524-G544,0)</f>
        <v>560</v>
      </c>
      <c r="H545" s="430">
        <f>IF(H524&gt;H544,H524-H544,0)</f>
        <v>2500</v>
      </c>
      <c r="I545" s="430">
        <f>IF(I524&gt;I544,I524-I544,0)</f>
        <v>2500</v>
      </c>
      <c r="J545" s="464">
        <v>0</v>
      </c>
      <c r="K545" s="431">
        <v>0</v>
      </c>
      <c r="L545" s="343" t="s">
        <v>5</v>
      </c>
      <c r="M545" s="5"/>
      <c r="N545" s="5"/>
      <c r="O545" s="5"/>
      <c r="P545" s="5"/>
      <c r="Q545" s="308"/>
      <c r="R545" s="292"/>
      <c r="S545" s="5"/>
      <c r="T545" s="5"/>
      <c r="U545" s="292"/>
      <c r="V545" s="5"/>
      <c r="W545"/>
      <c r="X545"/>
    </row>
    <row r="546" spans="1:24" s="4" customFormat="1" ht="12" customHeight="1" x14ac:dyDescent="0.2">
      <c r="A546" s="1"/>
      <c r="B546" s="65">
        <v>4</v>
      </c>
      <c r="C546" s="65" t="s">
        <v>153</v>
      </c>
      <c r="D546" s="225"/>
      <c r="E546" s="225"/>
      <c r="F546" s="225"/>
      <c r="G546" s="239">
        <f>G547</f>
        <v>560</v>
      </c>
      <c r="H546" s="347">
        <f>H547</f>
        <v>2500</v>
      </c>
      <c r="I546" s="347">
        <f>I547</f>
        <v>2500</v>
      </c>
      <c r="J546" s="239">
        <f>J547</f>
        <v>15164</v>
      </c>
      <c r="K546" s="59">
        <f>J546/G546*100</f>
        <v>2707.8571428571431</v>
      </c>
      <c r="L546" s="59">
        <f>J546/I546*100</f>
        <v>606.55999999999995</v>
      </c>
      <c r="M546" s="6"/>
      <c r="N546" s="6"/>
      <c r="O546" s="5"/>
      <c r="P546" s="5"/>
      <c r="Q546" s="308"/>
      <c r="R546" s="292"/>
      <c r="S546" s="5"/>
      <c r="T546" s="5"/>
      <c r="U546" s="292"/>
      <c r="V546" s="5"/>
      <c r="W546"/>
      <c r="X546"/>
    </row>
    <row r="547" spans="1:24" s="4" customFormat="1" hidden="1" x14ac:dyDescent="0.2">
      <c r="A547" s="1"/>
      <c r="B547" s="229">
        <v>42</v>
      </c>
      <c r="C547" s="65" t="s">
        <v>155</v>
      </c>
      <c r="D547" s="230" t="e">
        <f>#REF!</f>
        <v>#REF!</v>
      </c>
      <c r="E547" s="230" t="e">
        <f>#REF!</f>
        <v>#REF!</v>
      </c>
      <c r="F547" s="230" t="e">
        <f>#REF!</f>
        <v>#REF!</v>
      </c>
      <c r="G547" s="239">
        <f>G548+G551</f>
        <v>560</v>
      </c>
      <c r="H547" s="347">
        <f>H548+H551</f>
        <v>2500</v>
      </c>
      <c r="I547" s="347">
        <f>I548+I551</f>
        <v>2500</v>
      </c>
      <c r="J547" s="239">
        <f>J548+J551</f>
        <v>15164</v>
      </c>
      <c r="K547" s="84">
        <f>J547/G547*100</f>
        <v>2707.8571428571431</v>
      </c>
      <c r="L547" s="84">
        <f>J547/I547*100</f>
        <v>606.55999999999995</v>
      </c>
      <c r="M547" s="6"/>
      <c r="N547" s="6"/>
      <c r="O547" s="5"/>
      <c r="P547" s="5"/>
      <c r="Q547" s="308"/>
      <c r="R547" s="292"/>
      <c r="S547" s="5"/>
      <c r="T547" s="5"/>
      <c r="U547" s="292"/>
      <c r="V547" s="5"/>
      <c r="W547"/>
      <c r="X547"/>
    </row>
    <row r="548" spans="1:24" s="4" customFormat="1" hidden="1" x14ac:dyDescent="0.2">
      <c r="A548" s="1"/>
      <c r="B548" s="140">
        <v>422</v>
      </c>
      <c r="C548" s="130" t="s">
        <v>158</v>
      </c>
      <c r="D548" s="236"/>
      <c r="E548" s="236"/>
      <c r="F548" s="236"/>
      <c r="G548" s="239">
        <f>SUM(G549:G550)</f>
        <v>0</v>
      </c>
      <c r="H548" s="347">
        <f>SUM(H549:H550)</f>
        <v>2000</v>
      </c>
      <c r="I548" s="347">
        <f>SUM(I549:I550)</f>
        <v>2000</v>
      </c>
      <c r="J548" s="239">
        <f>SUM(J549:J550)</f>
        <v>13000</v>
      </c>
      <c r="K548" s="59" t="e">
        <f>J548/G548*100</f>
        <v>#DIV/0!</v>
      </c>
      <c r="L548" s="59">
        <f>J548/I548*100</f>
        <v>650</v>
      </c>
      <c r="M548" s="6"/>
      <c r="N548" s="6"/>
      <c r="O548" s="5"/>
      <c r="P548" s="5"/>
      <c r="Q548" s="308"/>
      <c r="R548" s="292"/>
      <c r="S548" s="5"/>
      <c r="T548" s="5"/>
      <c r="U548" s="292"/>
      <c r="V548" s="5"/>
      <c r="W548"/>
      <c r="X548"/>
    </row>
    <row r="549" spans="1:24" s="4" customFormat="1" hidden="1" x14ac:dyDescent="0.2">
      <c r="A549" s="1"/>
      <c r="B549" s="99">
        <v>4221</v>
      </c>
      <c r="C549" s="100" t="s">
        <v>159</v>
      </c>
      <c r="D549" s="150"/>
      <c r="E549" s="150"/>
      <c r="F549" s="150"/>
      <c r="G549" s="434">
        <v>0</v>
      </c>
      <c r="H549" s="344">
        <v>2000</v>
      </c>
      <c r="I549" s="344">
        <v>2000</v>
      </c>
      <c r="J549" s="434">
        <v>13000</v>
      </c>
      <c r="K549" s="77" t="e">
        <f>J549/G549*100</f>
        <v>#DIV/0!</v>
      </c>
      <c r="L549" s="77">
        <f>J549/I549*100</f>
        <v>650</v>
      </c>
      <c r="M549" s="6"/>
      <c r="N549" s="6"/>
      <c r="O549" s="5"/>
      <c r="P549" s="5"/>
      <c r="Q549" s="308"/>
      <c r="R549" s="292"/>
      <c r="S549" s="5"/>
      <c r="T549" s="5"/>
      <c r="U549" s="292"/>
      <c r="V549" s="5"/>
      <c r="W549"/>
      <c r="X549"/>
    </row>
    <row r="550" spans="1:24" s="4" customFormat="1" hidden="1" x14ac:dyDescent="0.2">
      <c r="A550" s="1"/>
      <c r="B550" s="99">
        <v>4224</v>
      </c>
      <c r="C550" s="100" t="s">
        <v>162</v>
      </c>
      <c r="D550" s="150"/>
      <c r="E550" s="150"/>
      <c r="F550" s="150"/>
      <c r="G550" s="434"/>
      <c r="H550" s="344"/>
      <c r="I550" s="344"/>
      <c r="J550" s="434">
        <v>0</v>
      </c>
      <c r="K550" s="77"/>
      <c r="L550" s="77"/>
      <c r="M550" s="6"/>
      <c r="N550" s="6"/>
      <c r="O550" s="5"/>
      <c r="P550" s="5"/>
      <c r="Q550" s="308"/>
      <c r="R550" s="292"/>
      <c r="S550" s="5"/>
      <c r="T550" s="5"/>
      <c r="U550" s="292"/>
      <c r="V550" s="5"/>
      <c r="W550"/>
      <c r="X550"/>
    </row>
    <row r="551" spans="1:24" s="4" customFormat="1" hidden="1" x14ac:dyDescent="0.2">
      <c r="A551" s="1"/>
      <c r="B551" s="140">
        <v>424</v>
      </c>
      <c r="C551" s="130" t="s">
        <v>164</v>
      </c>
      <c r="D551" s="236"/>
      <c r="E551" s="236"/>
      <c r="F551" s="236"/>
      <c r="G551" s="239">
        <f t="shared" ref="G551:L551" si="123">G552</f>
        <v>560</v>
      </c>
      <c r="H551" s="347">
        <f t="shared" si="123"/>
        <v>500</v>
      </c>
      <c r="I551" s="347">
        <f t="shared" si="123"/>
        <v>500</v>
      </c>
      <c r="J551" s="239">
        <f t="shared" si="123"/>
        <v>2164</v>
      </c>
      <c r="K551" s="239">
        <f t="shared" si="123"/>
        <v>386.42857142857144</v>
      </c>
      <c r="L551" s="239">
        <f t="shared" si="123"/>
        <v>432.8</v>
      </c>
      <c r="M551" s="6"/>
      <c r="N551" s="6"/>
      <c r="O551" s="5"/>
      <c r="P551" s="5"/>
      <c r="Q551" s="308"/>
      <c r="R551" s="292"/>
      <c r="S551" s="5"/>
      <c r="T551" s="5"/>
      <c r="U551" s="292"/>
      <c r="V551" s="5"/>
      <c r="W551"/>
      <c r="X551"/>
    </row>
    <row r="552" spans="1:24" s="4" customFormat="1" hidden="1" x14ac:dyDescent="0.2">
      <c r="A552" s="1"/>
      <c r="B552" s="99">
        <v>4241</v>
      </c>
      <c r="C552" s="100" t="s">
        <v>165</v>
      </c>
      <c r="D552" s="150"/>
      <c r="E552" s="150"/>
      <c r="F552" s="150"/>
      <c r="G552" s="434">
        <v>560</v>
      </c>
      <c r="H552" s="344">
        <v>500</v>
      </c>
      <c r="I552" s="344">
        <v>500</v>
      </c>
      <c r="J552" s="434">
        <v>2164</v>
      </c>
      <c r="K552" s="77">
        <f>J552/G552*100</f>
        <v>386.42857142857144</v>
      </c>
      <c r="L552" s="77">
        <f>J552/I552*100</f>
        <v>432.8</v>
      </c>
      <c r="M552" s="6"/>
      <c r="N552" s="6"/>
      <c r="O552" s="5"/>
      <c r="P552" s="5"/>
      <c r="Q552" s="308"/>
      <c r="R552" s="292"/>
      <c r="S552" s="5"/>
      <c r="T552" s="5"/>
      <c r="U552" s="292"/>
      <c r="V552" s="5"/>
      <c r="W552"/>
      <c r="X552"/>
    </row>
    <row r="553" spans="1:24" s="4" customFormat="1" x14ac:dyDescent="0.2">
      <c r="A553" s="1"/>
      <c r="B553" s="53"/>
      <c r="C553" s="54" t="s">
        <v>169</v>
      </c>
      <c r="D553" s="241"/>
      <c r="E553" s="241"/>
      <c r="F553" s="241"/>
      <c r="G553" s="339">
        <f>G546</f>
        <v>560</v>
      </c>
      <c r="H553" s="340">
        <f>H546</f>
        <v>2500</v>
      </c>
      <c r="I553" s="340">
        <f>I546</f>
        <v>2500</v>
      </c>
      <c r="J553" s="339">
        <v>0</v>
      </c>
      <c r="K553" s="77">
        <f>J553/G553*100</f>
        <v>0</v>
      </c>
      <c r="L553" s="77">
        <f>J553/I553*100</f>
        <v>0</v>
      </c>
      <c r="M553" s="6"/>
      <c r="N553" s="6"/>
      <c r="O553" s="5"/>
      <c r="P553" s="5"/>
      <c r="Q553" s="308"/>
      <c r="R553" s="292"/>
      <c r="S553" s="5"/>
      <c r="T553" s="5"/>
      <c r="U553" s="292"/>
      <c r="V553" s="5"/>
      <c r="W553"/>
      <c r="X553"/>
    </row>
    <row r="554" spans="1:24" s="4" customFormat="1" x14ac:dyDescent="0.2">
      <c r="A554" s="1"/>
      <c r="B554" s="252"/>
      <c r="C554" s="252" t="s">
        <v>172</v>
      </c>
      <c r="D554" s="253"/>
      <c r="E554" s="253"/>
      <c r="F554" s="253"/>
      <c r="G554" s="359">
        <f>G524</f>
        <v>560</v>
      </c>
      <c r="H554" s="359">
        <f>H524</f>
        <v>3000</v>
      </c>
      <c r="I554" s="359">
        <f>I524</f>
        <v>3000</v>
      </c>
      <c r="J554" s="359">
        <f>J524</f>
        <v>15164</v>
      </c>
      <c r="K554" s="255">
        <f>J554/G554*100</f>
        <v>2707.8571428571431</v>
      </c>
      <c r="L554" s="255">
        <f>J554/I554*100</f>
        <v>505.4666666666667</v>
      </c>
      <c r="M554" s="6"/>
      <c r="N554" s="6"/>
      <c r="O554" s="5"/>
      <c r="P554" s="5"/>
      <c r="Q554" s="308"/>
      <c r="R554" s="292"/>
      <c r="S554" s="5"/>
      <c r="T554" s="5"/>
      <c r="U554" s="292"/>
      <c r="V554" s="5"/>
      <c r="W554"/>
      <c r="X554"/>
    </row>
    <row r="555" spans="1:24" s="4" customFormat="1" x14ac:dyDescent="0.2">
      <c r="A555" s="1"/>
      <c r="B555" s="258"/>
      <c r="C555" s="258" t="s">
        <v>173</v>
      </c>
      <c r="D555" s="253" t="e">
        <f>D530+#REF!+#REF!+D547+#REF!</f>
        <v>#REF!</v>
      </c>
      <c r="E555" s="253" t="e">
        <f>E530+#REF!+#REF!+E547+#REF!</f>
        <v>#REF!</v>
      </c>
      <c r="F555" s="253" t="e">
        <f>F530+#REF!+#REF!+F547+#REF!</f>
        <v>#REF!</v>
      </c>
      <c r="G555" s="359">
        <f>G546+G529</f>
        <v>560</v>
      </c>
      <c r="H555" s="359">
        <f>H546+H529</f>
        <v>3000</v>
      </c>
      <c r="I555" s="359">
        <f>I546+I529</f>
        <v>3000</v>
      </c>
      <c r="J555" s="477">
        <f>J546+J529</f>
        <v>15164</v>
      </c>
      <c r="K555" s="255">
        <f>J555/G555*100</f>
        <v>2707.8571428571431</v>
      </c>
      <c r="L555" s="255">
        <f>J555/I555*100</f>
        <v>505.4666666666667</v>
      </c>
      <c r="M555" s="6"/>
      <c r="N555" s="6"/>
      <c r="O555" s="5"/>
      <c r="P555" s="5"/>
      <c r="Q555" s="308"/>
      <c r="R555" s="292"/>
      <c r="S555" s="5"/>
      <c r="T555" s="5"/>
      <c r="U555" s="292"/>
      <c r="V555" s="5"/>
      <c r="W555"/>
      <c r="X555"/>
    </row>
    <row r="556" spans="1:24" s="4" customFormat="1" x14ac:dyDescent="0.2">
      <c r="A556" s="1"/>
      <c r="B556" s="275"/>
      <c r="C556" s="94" t="s">
        <v>180</v>
      </c>
      <c r="D556" s="266"/>
      <c r="E556" s="266"/>
      <c r="F556" s="266"/>
      <c r="G556" s="479">
        <v>0</v>
      </c>
      <c r="H556" s="347">
        <v>0</v>
      </c>
      <c r="I556" s="347">
        <v>0</v>
      </c>
      <c r="J556" s="366">
        <v>0</v>
      </c>
      <c r="K556" s="278" t="s">
        <v>5</v>
      </c>
      <c r="L556" s="278" t="s">
        <v>5</v>
      </c>
      <c r="M556" s="6"/>
      <c r="N556" s="6"/>
      <c r="O556" s="5"/>
      <c r="P556" s="5"/>
      <c r="Q556" s="308"/>
      <c r="R556" s="292"/>
      <c r="S556" s="5"/>
      <c r="T556" s="5"/>
      <c r="U556" s="292"/>
      <c r="V556" s="5"/>
      <c r="W556"/>
      <c r="X556"/>
    </row>
    <row r="557" spans="1:24" s="4" customFormat="1" x14ac:dyDescent="0.2">
      <c r="A557" s="1"/>
      <c r="B557" s="376"/>
      <c r="C557" s="377"/>
      <c r="D557" s="378"/>
      <c r="E557" s="378"/>
      <c r="F557" s="378"/>
      <c r="G557" s="380"/>
      <c r="H557" s="379"/>
      <c r="I557" s="379"/>
      <c r="J557" s="380"/>
      <c r="K557" s="381"/>
      <c r="L557" s="382"/>
      <c r="M557" s="6"/>
      <c r="N557" s="6"/>
      <c r="O557" s="5"/>
      <c r="P557" s="5"/>
      <c r="Q557" s="308"/>
      <c r="R557" s="292"/>
      <c r="S557" s="5"/>
      <c r="T557" s="5"/>
      <c r="U557" s="292"/>
      <c r="V557" s="5"/>
      <c r="W557"/>
      <c r="X557"/>
    </row>
    <row r="558" spans="1:24" s="4" customFormat="1" x14ac:dyDescent="0.2">
      <c r="A558" s="1"/>
      <c r="B558" s="554" t="s">
        <v>256</v>
      </c>
      <c r="C558" s="555"/>
      <c r="D558" s="555"/>
      <c r="E558" s="555"/>
      <c r="F558" s="555"/>
      <c r="G558" s="555"/>
      <c r="H558" s="555"/>
      <c r="I558" s="555"/>
      <c r="J558" s="555"/>
      <c r="K558" s="555"/>
      <c r="L558" s="556"/>
      <c r="M558" s="6"/>
      <c r="N558" s="6"/>
      <c r="O558" s="5"/>
      <c r="P558" s="5"/>
      <c r="Q558" s="308"/>
      <c r="R558" s="292"/>
      <c r="S558" s="5"/>
      <c r="T558" s="5"/>
      <c r="U558" s="292"/>
      <c r="V558" s="5"/>
      <c r="W558"/>
      <c r="X558"/>
    </row>
    <row r="559" spans="1:24" s="4" customFormat="1" x14ac:dyDescent="0.2">
      <c r="A559" s="1"/>
      <c r="B559" s="30"/>
      <c r="C559" s="31">
        <v>1</v>
      </c>
      <c r="D559" s="15"/>
      <c r="E559" s="15"/>
      <c r="F559" s="16"/>
      <c r="G559" s="32">
        <v>2</v>
      </c>
      <c r="H559" s="33">
        <v>3</v>
      </c>
      <c r="I559" s="33">
        <v>4</v>
      </c>
      <c r="J559" s="32">
        <v>5</v>
      </c>
      <c r="K559" s="34">
        <v>6</v>
      </c>
      <c r="L559" s="34">
        <v>7</v>
      </c>
      <c r="M559" s="6"/>
      <c r="N559" s="6"/>
      <c r="O559" s="5"/>
      <c r="P559" s="5"/>
      <c r="Q559" s="308"/>
      <c r="R559" s="292"/>
      <c r="S559" s="5"/>
      <c r="T559" s="5"/>
      <c r="U559" s="292"/>
      <c r="V559" s="5"/>
      <c r="W559"/>
      <c r="X559"/>
    </row>
    <row r="560" spans="1:24" s="4" customFormat="1" x14ac:dyDescent="0.2">
      <c r="A560" s="1"/>
      <c r="B560" s="523" t="s">
        <v>12</v>
      </c>
      <c r="C560" s="39" t="s">
        <v>13</v>
      </c>
      <c r="D560"/>
      <c r="E560"/>
      <c r="F560"/>
      <c r="G560" s="309" t="s">
        <v>14</v>
      </c>
      <c r="H560" s="42" t="s">
        <v>190</v>
      </c>
      <c r="I560" s="42" t="s">
        <v>16</v>
      </c>
      <c r="J560" s="309" t="s">
        <v>14</v>
      </c>
      <c r="K560" s="515" t="s">
        <v>17</v>
      </c>
      <c r="L560" s="515" t="s">
        <v>18</v>
      </c>
      <c r="M560" s="6"/>
      <c r="N560" s="6"/>
      <c r="O560" s="5"/>
      <c r="P560" s="5"/>
      <c r="Q560" s="308"/>
      <c r="R560" s="292"/>
      <c r="S560" s="5"/>
      <c r="T560" s="5"/>
      <c r="U560" s="292"/>
      <c r="V560" s="5"/>
      <c r="W560"/>
      <c r="X560"/>
    </row>
    <row r="561" spans="1:24" s="4" customFormat="1" ht="22.5" x14ac:dyDescent="0.2">
      <c r="A561" s="1"/>
      <c r="B561" s="524"/>
      <c r="C561" s="44" t="s">
        <v>27</v>
      </c>
      <c r="D561" s="45" t="s">
        <v>28</v>
      </c>
      <c r="E561" s="46" t="s">
        <v>29</v>
      </c>
      <c r="F561" s="47" t="s">
        <v>30</v>
      </c>
      <c r="G561" s="311" t="s">
        <v>255</v>
      </c>
      <c r="H561" s="51" t="s">
        <v>192</v>
      </c>
      <c r="I561" s="51" t="s">
        <v>33</v>
      </c>
      <c r="J561" s="311" t="s">
        <v>257</v>
      </c>
      <c r="K561" s="516"/>
      <c r="L561" s="516"/>
      <c r="M561" s="6"/>
      <c r="N561" s="6"/>
      <c r="O561" s="5"/>
      <c r="P561" s="5"/>
      <c r="Q561" s="308"/>
      <c r="R561" s="292"/>
      <c r="S561" s="5"/>
      <c r="T561" s="5"/>
      <c r="U561" s="292"/>
      <c r="V561" s="5"/>
      <c r="W561"/>
      <c r="X561"/>
    </row>
    <row r="562" spans="1:24" s="4" customFormat="1" ht="11.25" customHeight="1" x14ac:dyDescent="0.2">
      <c r="A562" s="1"/>
      <c r="B562" s="54">
        <v>7</v>
      </c>
      <c r="C562" s="54" t="s">
        <v>147</v>
      </c>
      <c r="D562" s="211"/>
      <c r="E562" s="211"/>
      <c r="F562" s="211"/>
      <c r="G562" s="239">
        <f>G563</f>
        <v>641</v>
      </c>
      <c r="H562" s="347">
        <f>H563</f>
        <v>670</v>
      </c>
      <c r="I562" s="347">
        <f>I563</f>
        <v>670</v>
      </c>
      <c r="J562" s="239">
        <f>J563</f>
        <v>641</v>
      </c>
      <c r="K562" s="59">
        <f>J562/G562*100</f>
        <v>100</v>
      </c>
      <c r="L562" s="141">
        <f>J562/I562*100</f>
        <v>95.671641791044777</v>
      </c>
      <c r="M562" s="6"/>
      <c r="N562" s="6"/>
      <c r="O562" s="5"/>
      <c r="P562" s="5"/>
      <c r="Q562" s="308"/>
      <c r="R562" s="292"/>
      <c r="S562" s="5"/>
      <c r="T562" s="5"/>
      <c r="U562" s="292"/>
      <c r="V562" s="5"/>
      <c r="W562"/>
      <c r="X562"/>
    </row>
    <row r="563" spans="1:24" s="4" customFormat="1" hidden="1" x14ac:dyDescent="0.2">
      <c r="A563" s="1"/>
      <c r="B563" s="54">
        <v>72</v>
      </c>
      <c r="C563" s="54" t="s">
        <v>148</v>
      </c>
      <c r="D563" s="211"/>
      <c r="E563" s="211"/>
      <c r="F563" s="211"/>
      <c r="G563" s="239">
        <f>G564+G566</f>
        <v>641</v>
      </c>
      <c r="H563" s="347">
        <f>H564+H566</f>
        <v>670</v>
      </c>
      <c r="I563" s="347">
        <f>I564+I566</f>
        <v>670</v>
      </c>
      <c r="J563" s="239">
        <f>J564+J566</f>
        <v>641</v>
      </c>
      <c r="K563" s="59">
        <f>J563/G563*100</f>
        <v>100</v>
      </c>
      <c r="L563" s="141">
        <f>J563/I563*100</f>
        <v>95.671641791044777</v>
      </c>
      <c r="M563" s="6"/>
      <c r="N563" s="6"/>
      <c r="O563" s="5"/>
      <c r="P563" s="5"/>
      <c r="Q563" s="308"/>
      <c r="R563" s="292"/>
      <c r="S563" s="5"/>
      <c r="T563" s="5"/>
      <c r="U563" s="292"/>
      <c r="V563" s="5"/>
      <c r="W563"/>
      <c r="X563"/>
    </row>
    <row r="564" spans="1:24" s="4" customFormat="1" hidden="1" x14ac:dyDescent="0.2">
      <c r="A564" s="1"/>
      <c r="B564" s="54">
        <v>721</v>
      </c>
      <c r="C564" s="54" t="s">
        <v>149</v>
      </c>
      <c r="D564" s="211"/>
      <c r="E564" s="211"/>
      <c r="F564" s="211"/>
      <c r="G564" s="239">
        <f>G565</f>
        <v>641</v>
      </c>
      <c r="H564" s="347">
        <f>H565</f>
        <v>670</v>
      </c>
      <c r="I564" s="347">
        <f>I565</f>
        <v>670</v>
      </c>
      <c r="J564" s="239">
        <f>J565</f>
        <v>641</v>
      </c>
      <c r="K564" s="59">
        <f>J564/G564*100</f>
        <v>100</v>
      </c>
      <c r="L564" s="141">
        <f>J564/I564*100</f>
        <v>95.671641791044777</v>
      </c>
      <c r="M564" s="6"/>
      <c r="N564" s="6"/>
      <c r="O564" s="5"/>
      <c r="P564" s="5"/>
      <c r="Q564" s="308"/>
      <c r="R564" s="292"/>
      <c r="S564" s="5"/>
      <c r="T564" s="5"/>
      <c r="U564" s="292"/>
      <c r="V564" s="5"/>
      <c r="W564"/>
      <c r="X564"/>
    </row>
    <row r="565" spans="1:24" s="4" customFormat="1" hidden="1" x14ac:dyDescent="0.2">
      <c r="A565" s="1"/>
      <c r="B565" s="218">
        <v>7211</v>
      </c>
      <c r="C565" s="218" t="s">
        <v>150</v>
      </c>
      <c r="D565" s="219"/>
      <c r="E565" s="219"/>
      <c r="F565" s="219"/>
      <c r="G565" s="334">
        <v>641</v>
      </c>
      <c r="H565" s="344">
        <v>670</v>
      </c>
      <c r="I565" s="344">
        <v>670</v>
      </c>
      <c r="J565" s="334">
        <v>641</v>
      </c>
      <c r="K565" s="77">
        <f>J565/G565*100</f>
        <v>100</v>
      </c>
      <c r="L565" s="152">
        <f>J565/I565*100</f>
        <v>95.671641791044777</v>
      </c>
      <c r="M565" s="6"/>
      <c r="N565" s="6"/>
      <c r="O565" s="5"/>
      <c r="P565" s="5"/>
      <c r="Q565" s="308"/>
      <c r="R565" s="292"/>
      <c r="S565" s="5"/>
      <c r="T565" s="5"/>
      <c r="U565" s="292"/>
      <c r="V565" s="5"/>
      <c r="W565"/>
      <c r="X565"/>
    </row>
    <row r="566" spans="1:24" s="4" customFormat="1" hidden="1" x14ac:dyDescent="0.2">
      <c r="A566" s="1"/>
      <c r="B566" s="54">
        <v>722</v>
      </c>
      <c r="C566" s="54">
        <v>0</v>
      </c>
      <c r="D566" s="211"/>
      <c r="E566" s="211"/>
      <c r="F566" s="211"/>
      <c r="G566" s="239">
        <f>G567</f>
        <v>0</v>
      </c>
      <c r="H566" s="347">
        <f>H567</f>
        <v>0</v>
      </c>
      <c r="I566" s="347">
        <f>I567</f>
        <v>0</v>
      </c>
      <c r="J566" s="239">
        <f>J567</f>
        <v>0</v>
      </c>
      <c r="K566" s="59" t="s">
        <v>5</v>
      </c>
      <c r="L566" s="141" t="s">
        <v>5</v>
      </c>
      <c r="M566" s="6"/>
      <c r="N566" s="6"/>
      <c r="O566" s="5"/>
      <c r="P566" s="5"/>
      <c r="Q566" s="308"/>
      <c r="R566" s="292"/>
      <c r="S566" s="5"/>
      <c r="T566" s="5"/>
      <c r="U566" s="292"/>
      <c r="V566" s="5"/>
      <c r="W566"/>
      <c r="X566"/>
    </row>
    <row r="567" spans="1:24" s="4" customFormat="1" hidden="1" x14ac:dyDescent="0.2">
      <c r="A567" s="1"/>
      <c r="B567" s="218">
        <v>7221</v>
      </c>
      <c r="C567" s="218">
        <v>0</v>
      </c>
      <c r="D567" s="219"/>
      <c r="E567" s="219"/>
      <c r="F567" s="219"/>
      <c r="G567" s="334">
        <v>0</v>
      </c>
      <c r="H567" s="344">
        <v>0</v>
      </c>
      <c r="I567" s="344">
        <v>0</v>
      </c>
      <c r="J567" s="334">
        <v>0</v>
      </c>
      <c r="K567" s="77" t="s">
        <v>5</v>
      </c>
      <c r="L567" s="152" t="s">
        <v>5</v>
      </c>
      <c r="M567" s="6"/>
      <c r="N567" s="6"/>
      <c r="O567" s="5"/>
      <c r="P567" s="5"/>
      <c r="Q567" s="308"/>
      <c r="R567" s="292"/>
      <c r="S567" s="5"/>
      <c r="T567" s="5"/>
      <c r="U567" s="292"/>
      <c r="V567" s="5"/>
      <c r="W567"/>
      <c r="X567"/>
    </row>
    <row r="568" spans="1:24" s="4" customFormat="1" x14ac:dyDescent="0.2">
      <c r="A568" s="1"/>
      <c r="B568" s="130">
        <v>4</v>
      </c>
      <c r="C568" s="130" t="s">
        <v>153</v>
      </c>
      <c r="D568" s="148"/>
      <c r="E568" s="148"/>
      <c r="F568" s="148"/>
      <c r="G568" s="324">
        <f>G584+G587+G569</f>
        <v>1490</v>
      </c>
      <c r="H568" s="296">
        <f>H584+H587+H569</f>
        <v>0</v>
      </c>
      <c r="I568" s="296">
        <f>I584+I587+I569</f>
        <v>0</v>
      </c>
      <c r="J568" s="324">
        <f>J584+J587+J569</f>
        <v>2265.9899999999998</v>
      </c>
      <c r="K568" s="141">
        <f>J568/G568*100</f>
        <v>152.07986577181208</v>
      </c>
      <c r="L568" s="141" t="e">
        <f>J568/I568*100</f>
        <v>#DIV/0!</v>
      </c>
      <c r="M568" s="6"/>
      <c r="N568" s="6"/>
      <c r="O568" s="5"/>
      <c r="P568" s="5"/>
      <c r="Q568" s="308"/>
      <c r="R568" s="292"/>
      <c r="S568" s="5"/>
      <c r="T568" s="5"/>
      <c r="U568" s="292"/>
      <c r="V568" s="5"/>
      <c r="W568"/>
      <c r="X568"/>
    </row>
    <row r="569" spans="1:24" s="4" customFormat="1" hidden="1" x14ac:dyDescent="0.2">
      <c r="A569" s="1"/>
      <c r="B569" s="140">
        <v>424</v>
      </c>
      <c r="C569" s="130" t="s">
        <v>164</v>
      </c>
      <c r="D569" s="236"/>
      <c r="E569" s="236"/>
      <c r="F569" s="236"/>
      <c r="G569" s="239">
        <f t="shared" ref="G569:L569" si="124">G570</f>
        <v>1490</v>
      </c>
      <c r="H569" s="347">
        <f t="shared" si="124"/>
        <v>0</v>
      </c>
      <c r="I569" s="347">
        <f t="shared" si="124"/>
        <v>0</v>
      </c>
      <c r="J569" s="239">
        <f t="shared" si="124"/>
        <v>2265.9899999999998</v>
      </c>
      <c r="K569" s="239">
        <f t="shared" si="124"/>
        <v>152.07986577181208</v>
      </c>
      <c r="L569" s="239" t="e">
        <f t="shared" si="124"/>
        <v>#DIV/0!</v>
      </c>
      <c r="M569" s="6"/>
      <c r="N569" s="6"/>
      <c r="O569" s="5"/>
      <c r="P569" s="5"/>
      <c r="Q569" s="308"/>
      <c r="R569" s="292"/>
      <c r="S569" s="5"/>
      <c r="T569" s="5"/>
      <c r="U569" s="292"/>
      <c r="V569" s="5"/>
      <c r="W569"/>
      <c r="X569"/>
    </row>
    <row r="570" spans="1:24" s="4" customFormat="1" hidden="1" x14ac:dyDescent="0.2">
      <c r="A570" s="1"/>
      <c r="B570" s="99">
        <v>4241</v>
      </c>
      <c r="C570" s="100" t="s">
        <v>165</v>
      </c>
      <c r="D570" s="150"/>
      <c r="E570" s="150"/>
      <c r="F570" s="150"/>
      <c r="G570" s="480">
        <v>1490</v>
      </c>
      <c r="H570" s="344">
        <v>0</v>
      </c>
      <c r="I570" s="344">
        <v>0</v>
      </c>
      <c r="J570" s="480">
        <v>2265.9899999999998</v>
      </c>
      <c r="K570" s="77">
        <f>J570/G570*100</f>
        <v>152.07986577181208</v>
      </c>
      <c r="L570" s="77" t="e">
        <f>J570/I570*100</f>
        <v>#DIV/0!</v>
      </c>
      <c r="M570" s="6"/>
      <c r="N570" s="6"/>
      <c r="O570" s="5"/>
      <c r="P570" s="5"/>
      <c r="Q570" s="308"/>
      <c r="R570" s="292"/>
      <c r="S570" s="5"/>
      <c r="T570" s="5"/>
      <c r="U570" s="292"/>
      <c r="V570" s="5"/>
      <c r="W570"/>
      <c r="X570"/>
    </row>
    <row r="571" spans="1:24" s="4" customFormat="1" x14ac:dyDescent="0.2">
      <c r="A571" s="1"/>
      <c r="B571" s="93">
        <v>92212</v>
      </c>
      <c r="C571" s="94" t="s">
        <v>170</v>
      </c>
      <c r="D571" s="236"/>
      <c r="E571" s="236"/>
      <c r="F571" s="236"/>
      <c r="G571" s="339">
        <v>7000</v>
      </c>
      <c r="H571" s="340">
        <v>7000</v>
      </c>
      <c r="I571" s="340">
        <v>7000</v>
      </c>
      <c r="J571" s="451">
        <v>6138</v>
      </c>
      <c r="K571" s="77"/>
      <c r="L571" s="77">
        <v>0</v>
      </c>
      <c r="M571" s="6"/>
      <c r="N571" s="6"/>
      <c r="O571" s="5"/>
      <c r="P571" s="5"/>
      <c r="Q571" s="308"/>
      <c r="R571" s="292"/>
      <c r="S571" s="5"/>
      <c r="T571" s="5"/>
      <c r="U571" s="292"/>
      <c r="V571" s="5"/>
      <c r="W571"/>
      <c r="X571"/>
    </row>
    <row r="572" spans="1:24" s="4" customFormat="1" x14ac:dyDescent="0.2">
      <c r="A572" s="1"/>
      <c r="B572" s="252"/>
      <c r="C572" s="252" t="s">
        <v>172</v>
      </c>
      <c r="D572" s="253"/>
      <c r="E572" s="253"/>
      <c r="F572" s="253"/>
      <c r="G572" s="359">
        <f>G562</f>
        <v>641</v>
      </c>
      <c r="H572" s="359">
        <f>H562</f>
        <v>670</v>
      </c>
      <c r="I572" s="359">
        <f>I562</f>
        <v>670</v>
      </c>
      <c r="J572" s="359">
        <v>641</v>
      </c>
      <c r="K572" s="255">
        <f>J572/G572*100</f>
        <v>100</v>
      </c>
      <c r="L572" s="255">
        <f>J572/I572*100</f>
        <v>95.671641791044777</v>
      </c>
      <c r="M572" s="6"/>
      <c r="N572" s="6"/>
      <c r="O572" s="5"/>
      <c r="P572" s="5"/>
      <c r="Q572" s="308"/>
      <c r="R572" s="292"/>
      <c r="S572" s="5"/>
      <c r="T572" s="5"/>
      <c r="U572" s="292"/>
      <c r="V572" s="5"/>
      <c r="W572"/>
      <c r="X572"/>
    </row>
    <row r="573" spans="1:24" s="4" customFormat="1" x14ac:dyDescent="0.2">
      <c r="A573" s="1"/>
      <c r="B573" s="258"/>
      <c r="C573" s="258" t="s">
        <v>173</v>
      </c>
      <c r="D573" s="253" t="e">
        <f>D485+D519+D527+D550+D513</f>
        <v>#REF!</v>
      </c>
      <c r="E573" s="253">
        <f>E485+E519+E527+E550+E513</f>
        <v>4268.28</v>
      </c>
      <c r="F573" s="253">
        <f>F485+F519+F527+F550+F513</f>
        <v>1048</v>
      </c>
      <c r="G573" s="359">
        <f>G568</f>
        <v>1490</v>
      </c>
      <c r="H573" s="359">
        <f>H568</f>
        <v>0</v>
      </c>
      <c r="I573" s="359">
        <f>I568</f>
        <v>0</v>
      </c>
      <c r="J573" s="359">
        <f>J568</f>
        <v>2265.9899999999998</v>
      </c>
      <c r="K573" s="255">
        <f>J573/G573*100</f>
        <v>152.07986577181208</v>
      </c>
      <c r="L573" s="255" t="e">
        <f>J573/I573*100</f>
        <v>#DIV/0!</v>
      </c>
      <c r="M573" s="6"/>
      <c r="N573" s="6"/>
      <c r="O573" s="5"/>
      <c r="P573" s="5"/>
      <c r="Q573" s="308"/>
      <c r="R573" s="292"/>
      <c r="S573" s="5"/>
      <c r="T573" s="5"/>
      <c r="U573" s="292"/>
      <c r="V573" s="5"/>
      <c r="W573"/>
      <c r="X573"/>
    </row>
    <row r="574" spans="1:24" s="4" customFormat="1" x14ac:dyDescent="0.2">
      <c r="A574" s="1"/>
      <c r="B574" s="130"/>
      <c r="C574" s="130" t="s">
        <v>174</v>
      </c>
      <c r="D574" s="262"/>
      <c r="E574" s="262"/>
      <c r="F574" s="262"/>
      <c r="G574" s="339">
        <f>IF(G572&gt;G573,G572-G573,0)</f>
        <v>0</v>
      </c>
      <c r="H574" s="340">
        <f>IF(H572&gt;H573,H572-H573,0)</f>
        <v>670</v>
      </c>
      <c r="I574" s="340">
        <f>IF(I572&gt;I573,I572-I573,0)</f>
        <v>670</v>
      </c>
      <c r="J574" s="339">
        <f>IF(J572&gt;J573,J572-J573,0)</f>
        <v>0</v>
      </c>
      <c r="K574" s="152" t="s">
        <v>5</v>
      </c>
      <c r="L574" s="264" t="s">
        <v>5</v>
      </c>
      <c r="M574" s="6"/>
      <c r="N574" s="6"/>
      <c r="O574" s="5"/>
      <c r="P574" s="5"/>
      <c r="Q574" s="308"/>
      <c r="R574" s="292"/>
      <c r="S574" s="5"/>
      <c r="T574" s="5"/>
      <c r="U574" s="292"/>
      <c r="V574" s="5"/>
      <c r="W574"/>
      <c r="X574"/>
    </row>
    <row r="575" spans="1:24" s="4" customFormat="1" x14ac:dyDescent="0.2">
      <c r="A575" s="1"/>
      <c r="B575" s="130"/>
      <c r="C575" s="130" t="s">
        <v>175</v>
      </c>
      <c r="D575" s="266"/>
      <c r="E575" s="266"/>
      <c r="F575" s="266"/>
      <c r="G575" s="339">
        <v>850</v>
      </c>
      <c r="H575" s="340">
        <f>IF(H573&gt;H572,H573-H572,0)</f>
        <v>0</v>
      </c>
      <c r="I575" s="340">
        <f>IF(I573&gt;I572,I573-I572,0)</f>
        <v>0</v>
      </c>
      <c r="J575" s="339">
        <v>1626</v>
      </c>
      <c r="K575" s="152" t="s">
        <v>5</v>
      </c>
      <c r="L575" s="264">
        <v>0</v>
      </c>
      <c r="M575" s="6"/>
      <c r="N575" s="6"/>
      <c r="O575" s="5"/>
      <c r="P575" s="5"/>
      <c r="Q575" s="308"/>
      <c r="R575" s="292"/>
      <c r="S575" s="5"/>
      <c r="T575" s="5"/>
      <c r="U575" s="292"/>
      <c r="V575" s="5"/>
      <c r="W575"/>
      <c r="X575"/>
    </row>
    <row r="576" spans="1:24" s="4" customFormat="1" x14ac:dyDescent="0.2">
      <c r="A576" s="1"/>
      <c r="B576" s="130" t="s">
        <v>176</v>
      </c>
      <c r="C576" s="130" t="s">
        <v>177</v>
      </c>
      <c r="D576" s="266"/>
      <c r="E576" s="266"/>
      <c r="F576" s="266"/>
      <c r="G576" s="339">
        <v>6989</v>
      </c>
      <c r="H576" s="340">
        <f>H537+H571</f>
        <v>7000</v>
      </c>
      <c r="I576" s="340">
        <v>7000</v>
      </c>
      <c r="J576" s="339">
        <v>6139</v>
      </c>
      <c r="K576" s="152">
        <f>J576/G576*100</f>
        <v>87.838031191872943</v>
      </c>
      <c r="L576" s="264">
        <v>0</v>
      </c>
      <c r="M576" s="6"/>
      <c r="N576" s="6"/>
      <c r="O576" s="5"/>
      <c r="P576" s="5"/>
      <c r="Q576" s="308"/>
      <c r="R576" s="292"/>
      <c r="S576" s="5"/>
      <c r="T576" s="5"/>
      <c r="U576" s="292"/>
      <c r="V576" s="5"/>
      <c r="W576"/>
      <c r="X576"/>
    </row>
    <row r="577" spans="1:24" s="4" customFormat="1" x14ac:dyDescent="0.2">
      <c r="A577" s="1"/>
      <c r="B577" s="130" t="s">
        <v>178</v>
      </c>
      <c r="C577" s="130" t="s">
        <v>179</v>
      </c>
      <c r="D577" s="266"/>
      <c r="E577" s="266"/>
      <c r="F577" s="266"/>
      <c r="G577" s="324"/>
      <c r="H577" s="296">
        <v>0</v>
      </c>
      <c r="I577" s="296">
        <v>0</v>
      </c>
      <c r="J577" s="324"/>
      <c r="K577" s="141" t="s">
        <v>5</v>
      </c>
      <c r="L577" s="141" t="s">
        <v>5</v>
      </c>
      <c r="M577" s="6"/>
      <c r="N577" s="6"/>
      <c r="O577" s="5"/>
      <c r="P577" s="5"/>
      <c r="Q577" s="308"/>
      <c r="R577" s="292"/>
      <c r="S577" s="5"/>
      <c r="T577" s="5"/>
      <c r="U577" s="292"/>
      <c r="V577" s="5"/>
      <c r="W577"/>
      <c r="X577"/>
    </row>
    <row r="578" spans="1:24" s="4" customFormat="1" x14ac:dyDescent="0.2">
      <c r="A578" s="1"/>
      <c r="B578" s="275"/>
      <c r="C578" s="94" t="s">
        <v>236</v>
      </c>
      <c r="D578" s="266"/>
      <c r="E578" s="266"/>
      <c r="F578" s="266"/>
      <c r="G578" s="451">
        <v>6139</v>
      </c>
      <c r="H578" s="296">
        <f>H574+H576-H575</f>
        <v>7670</v>
      </c>
      <c r="I578" s="296">
        <f>I574+I576-I575</f>
        <v>7670</v>
      </c>
      <c r="J578" s="367">
        <f>J574+J576-J575</f>
        <v>4513</v>
      </c>
      <c r="K578" s="278">
        <f>J578/G578*100</f>
        <v>73.513601563772596</v>
      </c>
      <c r="L578" s="278" t="s">
        <v>5</v>
      </c>
      <c r="M578" s="6"/>
      <c r="N578" s="6"/>
      <c r="O578" s="5"/>
      <c r="P578" s="5"/>
      <c r="Q578" s="308"/>
      <c r="R578" s="292"/>
      <c r="S578" s="5"/>
      <c r="T578" s="5"/>
      <c r="U578" s="292"/>
      <c r="V578" s="5"/>
      <c r="W578"/>
      <c r="X578"/>
    </row>
    <row r="579" spans="1:24" s="4" customFormat="1" x14ac:dyDescent="0.2">
      <c r="A579" s="1"/>
      <c r="B579" s="3"/>
      <c r="C579" s="13"/>
      <c r="D579"/>
      <c r="E579"/>
      <c r="F579"/>
      <c r="H579" s="5"/>
      <c r="I579" s="5"/>
      <c r="K579" s="6"/>
      <c r="L579" s="6"/>
      <c r="M579" s="6"/>
      <c r="N579" s="6"/>
      <c r="O579" s="5"/>
      <c r="P579" s="5"/>
      <c r="Q579" s="308"/>
      <c r="R579" s="292"/>
      <c r="S579" s="5"/>
      <c r="T579" s="5"/>
      <c r="U579" s="292"/>
      <c r="V579" s="5"/>
      <c r="W579"/>
      <c r="X579"/>
    </row>
    <row r="580" spans="1:24" s="4" customFormat="1" x14ac:dyDescent="0.2">
      <c r="A580" s="1"/>
      <c r="B580" s="3"/>
      <c r="C580" s="13" t="s">
        <v>258</v>
      </c>
      <c r="D580"/>
      <c r="E580"/>
      <c r="F580"/>
      <c r="H580" s="5"/>
      <c r="I580" s="5"/>
      <c r="K580" s="6"/>
      <c r="L580" s="6"/>
      <c r="M580" s="6"/>
      <c r="N580" s="6"/>
      <c r="O580" s="5"/>
      <c r="P580" s="5"/>
      <c r="Q580" s="308"/>
      <c r="R580" s="292"/>
      <c r="S580" s="5"/>
      <c r="T580" s="5"/>
      <c r="U580" s="292"/>
      <c r="V580" s="5"/>
      <c r="W580"/>
      <c r="X580"/>
    </row>
    <row r="581" spans="1:24" s="4" customFormat="1" x14ac:dyDescent="0.2">
      <c r="A581" s="1"/>
      <c r="B581" s="3"/>
      <c r="C581" s="13"/>
      <c r="D581"/>
      <c r="E581"/>
      <c r="F581"/>
      <c r="H581" s="5"/>
      <c r="I581" s="5"/>
      <c r="J581" s="5" t="s">
        <v>188</v>
      </c>
      <c r="K581" s="6"/>
      <c r="L581" s="6"/>
      <c r="M581" s="6"/>
      <c r="N581" s="6"/>
      <c r="O581" s="5"/>
      <c r="P581" s="5"/>
      <c r="Q581" s="308"/>
      <c r="R581" s="292"/>
      <c r="S581" s="5"/>
      <c r="T581" s="5"/>
      <c r="U581" s="292"/>
      <c r="V581" s="5"/>
      <c r="W581"/>
      <c r="X581"/>
    </row>
    <row r="582" spans="1:24" s="4" customFormat="1" x14ac:dyDescent="0.2">
      <c r="A582" s="1"/>
      <c r="B582" s="3"/>
      <c r="C582" s="481" t="s">
        <v>261</v>
      </c>
      <c r="D582"/>
      <c r="E582"/>
      <c r="F582"/>
      <c r="H582" s="5"/>
      <c r="I582" s="5"/>
      <c r="K582" s="6"/>
      <c r="L582" s="6"/>
      <c r="M582" s="6"/>
      <c r="N582" s="6"/>
      <c r="O582" s="5"/>
      <c r="P582" s="5"/>
      <c r="Q582" s="308"/>
      <c r="R582" s="292"/>
      <c r="S582" s="5"/>
      <c r="T582" s="5"/>
      <c r="U582" s="292"/>
      <c r="V582" s="5"/>
      <c r="W582"/>
      <c r="X582"/>
    </row>
    <row r="583" spans="1:24" s="4" customFormat="1" x14ac:dyDescent="0.2">
      <c r="A583" s="1"/>
      <c r="B583" s="3"/>
      <c r="C583" s="13"/>
      <c r="D583"/>
      <c r="E583"/>
      <c r="F583"/>
      <c r="H583" s="5"/>
      <c r="I583" s="5"/>
      <c r="K583" s="6"/>
      <c r="L583" s="6"/>
      <c r="M583" s="6"/>
      <c r="N583" s="6"/>
      <c r="O583" s="5"/>
      <c r="P583" s="5"/>
      <c r="Q583" s="308"/>
      <c r="R583" s="292"/>
      <c r="S583" s="5"/>
      <c r="T583" s="5"/>
      <c r="U583" s="292"/>
      <c r="V583" s="5"/>
      <c r="W583"/>
      <c r="X583"/>
    </row>
    <row r="584" spans="1:24" s="4" customFormat="1" x14ac:dyDescent="0.2">
      <c r="A584" s="1"/>
      <c r="B584" s="3"/>
      <c r="C584" s="13"/>
      <c r="D584"/>
      <c r="E584"/>
      <c r="F584"/>
      <c r="H584" s="5"/>
      <c r="I584" s="5"/>
      <c r="K584" s="6"/>
      <c r="L584" s="6"/>
      <c r="M584" s="6"/>
      <c r="N584" s="6"/>
      <c r="O584" s="5"/>
      <c r="P584" s="5"/>
      <c r="Q584" s="308"/>
      <c r="R584" s="292"/>
      <c r="S584" s="5"/>
      <c r="T584" s="5"/>
      <c r="U584" s="292"/>
      <c r="V584" s="5"/>
      <c r="W584"/>
      <c r="X584"/>
    </row>
    <row r="585" spans="1:24" s="4" customFormat="1" x14ac:dyDescent="0.2">
      <c r="A585" s="1"/>
      <c r="B585" s="3"/>
      <c r="C585" s="13"/>
      <c r="D585"/>
      <c r="E585"/>
      <c r="F585"/>
      <c r="H585" s="5"/>
      <c r="I585" s="5"/>
      <c r="K585" s="6"/>
      <c r="L585" s="6"/>
      <c r="M585" s="6"/>
      <c r="N585" s="6"/>
      <c r="O585" s="5"/>
      <c r="P585" s="5"/>
      <c r="Q585" s="308"/>
      <c r="R585" s="292"/>
      <c r="S585" s="5"/>
      <c r="T585" s="5"/>
      <c r="U585" s="292"/>
      <c r="V585" s="5"/>
      <c r="W585"/>
      <c r="X585"/>
    </row>
    <row r="586" spans="1:24" s="4" customFormat="1" x14ac:dyDescent="0.2">
      <c r="A586" s="1"/>
      <c r="B586" s="3"/>
      <c r="C586" s="13"/>
      <c r="D586"/>
      <c r="E586"/>
      <c r="F586"/>
      <c r="H586" s="5"/>
      <c r="I586" s="5"/>
      <c r="K586" s="6"/>
      <c r="L586" s="6"/>
      <c r="M586" s="6"/>
      <c r="N586" s="6"/>
      <c r="O586" s="5"/>
      <c r="P586" s="5"/>
      <c r="Q586" s="308"/>
      <c r="R586" s="292"/>
      <c r="S586" s="5"/>
      <c r="T586" s="5"/>
      <c r="U586" s="292"/>
      <c r="V586" s="5"/>
      <c r="W586"/>
      <c r="X586"/>
    </row>
    <row r="587" spans="1:24" s="4" customFormat="1" x14ac:dyDescent="0.2">
      <c r="A587" s="1"/>
      <c r="B587" s="3"/>
      <c r="C587" s="13"/>
      <c r="D587"/>
      <c r="E587"/>
      <c r="F587"/>
      <c r="H587" s="5"/>
      <c r="I587" s="5"/>
      <c r="K587" s="6"/>
      <c r="L587" s="6"/>
      <c r="M587" s="6"/>
      <c r="N587" s="6"/>
      <c r="O587" s="5"/>
      <c r="P587" s="5"/>
      <c r="Q587" s="308"/>
      <c r="R587" s="292"/>
      <c r="S587" s="5"/>
      <c r="T587" s="5"/>
      <c r="U587" s="292"/>
      <c r="V587" s="5"/>
      <c r="W587"/>
      <c r="X587"/>
    </row>
    <row r="588" spans="1:24" s="4" customFormat="1" x14ac:dyDescent="0.2">
      <c r="A588" s="1"/>
      <c r="B588" s="3"/>
      <c r="C588" s="13"/>
      <c r="D588"/>
      <c r="E588"/>
      <c r="F588"/>
      <c r="H588" s="5"/>
      <c r="I588" s="5"/>
      <c r="K588" s="6"/>
      <c r="L588" s="6"/>
      <c r="M588" s="6"/>
      <c r="N588" s="6"/>
      <c r="O588" s="5"/>
      <c r="P588" s="5"/>
      <c r="Q588" s="308"/>
      <c r="R588" s="292"/>
      <c r="S588" s="5"/>
      <c r="T588" s="5"/>
      <c r="U588" s="292"/>
      <c r="V588" s="5"/>
      <c r="W588"/>
      <c r="X588"/>
    </row>
    <row r="589" spans="1:24" s="4" customFormat="1" x14ac:dyDescent="0.2">
      <c r="A589" s="1"/>
      <c r="B589" s="3"/>
      <c r="C589" s="13"/>
      <c r="D589"/>
      <c r="E589"/>
      <c r="F589"/>
      <c r="H589" s="5"/>
      <c r="I589" s="5"/>
      <c r="K589" s="6"/>
      <c r="L589" s="6"/>
      <c r="M589" s="6"/>
      <c r="N589" s="6"/>
      <c r="O589" s="5"/>
      <c r="P589" s="5"/>
      <c r="Q589" s="308"/>
      <c r="R589" s="292"/>
      <c r="S589" s="5"/>
      <c r="T589" s="5"/>
      <c r="U589" s="292"/>
      <c r="V589" s="5"/>
      <c r="W589"/>
      <c r="X589"/>
    </row>
    <row r="590" spans="1:24" s="4" customFormat="1" x14ac:dyDescent="0.2">
      <c r="A590" s="1"/>
      <c r="B590" s="3"/>
      <c r="C590" s="13"/>
      <c r="D590"/>
      <c r="E590"/>
      <c r="F590"/>
      <c r="H590" s="5"/>
      <c r="I590" s="5"/>
      <c r="K590" s="6"/>
      <c r="L590" s="6"/>
      <c r="M590" s="6"/>
      <c r="N590" s="6"/>
      <c r="O590" s="5"/>
      <c r="P590" s="5"/>
      <c r="Q590" s="308"/>
      <c r="R590" s="292"/>
      <c r="S590" s="5"/>
      <c r="T590" s="5"/>
      <c r="U590" s="292"/>
      <c r="V590" s="5"/>
      <c r="W590"/>
      <c r="X590"/>
    </row>
    <row r="591" spans="1:24" s="4" customFormat="1" x14ac:dyDescent="0.2">
      <c r="A591" s="1"/>
      <c r="B591" s="3"/>
      <c r="C591" s="13"/>
      <c r="D591"/>
      <c r="E591"/>
      <c r="F591"/>
      <c r="H591" s="5"/>
      <c r="I591" s="5"/>
      <c r="K591" s="6"/>
      <c r="L591" s="6"/>
      <c r="M591" s="6"/>
      <c r="N591" s="6"/>
      <c r="O591" s="5"/>
      <c r="P591" s="5"/>
      <c r="Q591" s="308"/>
      <c r="R591" s="292"/>
      <c r="S591" s="5"/>
      <c r="T591" s="5"/>
      <c r="U591" s="292"/>
      <c r="V591" s="5"/>
      <c r="W591"/>
      <c r="X591"/>
    </row>
    <row r="592" spans="1:24" s="4" customFormat="1" x14ac:dyDescent="0.2">
      <c r="A592" s="1"/>
      <c r="B592" s="3"/>
      <c r="C592" s="13"/>
      <c r="D592"/>
      <c r="E592"/>
      <c r="F592"/>
      <c r="H592" s="5"/>
      <c r="I592" s="5"/>
      <c r="K592" s="6"/>
      <c r="L592" s="6"/>
      <c r="M592" s="6"/>
      <c r="N592" s="6"/>
      <c r="O592" s="5"/>
      <c r="P592" s="5"/>
      <c r="Q592" s="308"/>
      <c r="R592" s="292"/>
      <c r="S592" s="5"/>
      <c r="T592" s="5"/>
      <c r="U592" s="292"/>
      <c r="V592" s="5"/>
      <c r="W592"/>
      <c r="X592"/>
    </row>
    <row r="593" spans="1:24" s="4" customFormat="1" x14ac:dyDescent="0.2">
      <c r="A593" s="1"/>
      <c r="B593" s="3"/>
      <c r="C593" s="13"/>
      <c r="D593"/>
      <c r="E593"/>
      <c r="F593"/>
      <c r="H593" s="5"/>
      <c r="I593" s="5"/>
      <c r="K593" s="6"/>
      <c r="L593" s="6"/>
      <c r="M593" s="6"/>
      <c r="N593" s="6"/>
      <c r="O593" s="5"/>
      <c r="P593" s="5"/>
      <c r="Q593" s="308"/>
      <c r="R593" s="292"/>
      <c r="S593" s="5"/>
      <c r="T593" s="5"/>
      <c r="U593" s="292"/>
      <c r="V593" s="5"/>
      <c r="W593"/>
      <c r="X593"/>
    </row>
    <row r="594" spans="1:24" s="4" customFormat="1" x14ac:dyDescent="0.2">
      <c r="A594" s="1"/>
      <c r="B594" s="3"/>
      <c r="C594" s="13"/>
      <c r="D594"/>
      <c r="E594"/>
      <c r="F594"/>
      <c r="H594" s="5"/>
      <c r="I594" s="5"/>
      <c r="K594" s="6"/>
      <c r="L594" s="6"/>
      <c r="M594" s="6"/>
      <c r="N594" s="6"/>
      <c r="O594" s="5"/>
      <c r="P594" s="5"/>
      <c r="Q594" s="308"/>
      <c r="R594" s="292"/>
      <c r="S594" s="5"/>
      <c r="T594" s="5"/>
      <c r="U594" s="292"/>
      <c r="V594" s="5"/>
      <c r="W594"/>
      <c r="X594"/>
    </row>
    <row r="595" spans="1:24" s="4" customFormat="1" x14ac:dyDescent="0.2">
      <c r="A595" s="1"/>
      <c r="B595" s="3"/>
      <c r="C595" s="13"/>
      <c r="D595"/>
      <c r="E595"/>
      <c r="F595"/>
      <c r="H595" s="5"/>
      <c r="I595" s="5"/>
      <c r="K595" s="6"/>
      <c r="L595" s="6"/>
      <c r="M595" s="6"/>
      <c r="N595" s="6"/>
      <c r="O595" s="5"/>
      <c r="P595" s="5"/>
      <c r="Q595" s="308"/>
      <c r="R595" s="292"/>
      <c r="S595" s="5"/>
      <c r="T595" s="5"/>
      <c r="U595" s="292"/>
      <c r="V595" s="5"/>
      <c r="W595"/>
      <c r="X595"/>
    </row>
    <row r="596" spans="1:24" s="4" customFormat="1" x14ac:dyDescent="0.2">
      <c r="A596" s="1"/>
      <c r="B596" s="3"/>
      <c r="C596" s="13"/>
      <c r="D596"/>
      <c r="E596"/>
      <c r="F596"/>
      <c r="H596" s="5"/>
      <c r="I596" s="5"/>
      <c r="K596" s="6"/>
      <c r="L596" s="6"/>
      <c r="M596" s="6"/>
      <c r="N596" s="6"/>
      <c r="O596" s="5"/>
      <c r="P596" s="5"/>
      <c r="Q596" s="308"/>
      <c r="R596" s="292"/>
      <c r="S596" s="5"/>
      <c r="T596" s="5"/>
      <c r="U596" s="292"/>
      <c r="V596" s="5"/>
      <c r="W596"/>
      <c r="X596"/>
    </row>
    <row r="597" spans="1:24" s="4" customFormat="1" x14ac:dyDescent="0.2">
      <c r="A597" s="1"/>
      <c r="B597" s="3"/>
      <c r="C597" s="13"/>
      <c r="D597"/>
      <c r="E597"/>
      <c r="F597"/>
      <c r="H597" s="5"/>
      <c r="I597" s="5"/>
      <c r="K597" s="6"/>
      <c r="L597" s="6"/>
      <c r="M597" s="6"/>
      <c r="N597" s="6"/>
      <c r="O597" s="5"/>
      <c r="P597" s="5"/>
      <c r="Q597" s="308"/>
      <c r="R597" s="292"/>
      <c r="S597" s="5"/>
      <c r="T597" s="5"/>
      <c r="U597" s="292"/>
      <c r="V597" s="5"/>
      <c r="W597"/>
      <c r="X597"/>
    </row>
    <row r="598" spans="1:24" s="4" customFormat="1" x14ac:dyDescent="0.2">
      <c r="A598" s="1"/>
      <c r="B598" s="3"/>
      <c r="C598" s="13"/>
      <c r="D598"/>
      <c r="E598"/>
      <c r="F598"/>
      <c r="H598" s="5"/>
      <c r="I598" s="5"/>
      <c r="K598" s="6"/>
      <c r="L598" s="6"/>
      <c r="M598" s="6"/>
      <c r="N598" s="6"/>
      <c r="O598" s="5"/>
      <c r="P598" s="5"/>
      <c r="Q598" s="308"/>
      <c r="R598" s="292"/>
      <c r="S598" s="5"/>
      <c r="T598" s="5"/>
      <c r="U598" s="292"/>
      <c r="V598" s="5"/>
      <c r="W598"/>
      <c r="X598"/>
    </row>
    <row r="599" spans="1:24" s="4" customFormat="1" x14ac:dyDescent="0.2">
      <c r="A599" s="1"/>
      <c r="B599" s="3"/>
      <c r="C599" s="13"/>
      <c r="D599"/>
      <c r="E599"/>
      <c r="F599"/>
      <c r="H599" s="5"/>
      <c r="I599" s="5"/>
      <c r="K599" s="6"/>
      <c r="L599" s="6"/>
      <c r="M599" s="6"/>
      <c r="N599" s="6"/>
      <c r="O599" s="5"/>
      <c r="P599" s="5"/>
      <c r="Q599" s="308"/>
      <c r="R599" s="292"/>
      <c r="S599" s="5"/>
      <c r="T599" s="5"/>
      <c r="U599" s="292"/>
      <c r="V599" s="5"/>
      <c r="W599"/>
      <c r="X599"/>
    </row>
    <row r="600" spans="1:24" s="4" customFormat="1" x14ac:dyDescent="0.2">
      <c r="A600" s="1"/>
      <c r="B600" s="3"/>
      <c r="C600" s="13"/>
      <c r="D600"/>
      <c r="E600"/>
      <c r="F600"/>
      <c r="H600" s="5"/>
      <c r="I600" s="5"/>
      <c r="K600" s="6"/>
      <c r="L600" s="6"/>
      <c r="M600" s="6"/>
      <c r="N600" s="6"/>
      <c r="O600" s="5"/>
      <c r="P600" s="5"/>
      <c r="Q600" s="308"/>
      <c r="R600" s="292"/>
      <c r="S600" s="5"/>
      <c r="T600" s="5"/>
      <c r="U600" s="292"/>
      <c r="V600" s="5"/>
      <c r="W600"/>
      <c r="X600"/>
    </row>
    <row r="601" spans="1:24" s="4" customFormat="1" x14ac:dyDescent="0.2">
      <c r="A601" s="1"/>
      <c r="B601" s="3"/>
      <c r="C601" s="13"/>
      <c r="D601"/>
      <c r="E601"/>
      <c r="F601"/>
      <c r="H601" s="5"/>
      <c r="I601" s="5"/>
      <c r="K601" s="6"/>
      <c r="L601" s="6"/>
      <c r="M601" s="6"/>
      <c r="N601" s="6"/>
      <c r="O601" s="5"/>
      <c r="P601" s="5"/>
      <c r="Q601" s="308"/>
      <c r="R601" s="292"/>
      <c r="S601" s="5"/>
      <c r="T601" s="5"/>
      <c r="U601" s="292"/>
      <c r="V601" s="5"/>
      <c r="W601"/>
      <c r="X601"/>
    </row>
    <row r="602" spans="1:24" s="4" customFormat="1" x14ac:dyDescent="0.2">
      <c r="A602" s="1"/>
      <c r="B602" s="3"/>
      <c r="C602" s="13"/>
      <c r="D602"/>
      <c r="E602"/>
      <c r="F602"/>
      <c r="H602" s="5"/>
      <c r="I602" s="5"/>
      <c r="K602" s="6"/>
      <c r="L602" s="6"/>
      <c r="M602" s="6"/>
      <c r="N602" s="6"/>
      <c r="O602" s="5"/>
      <c r="P602" s="5"/>
      <c r="Q602" s="308"/>
      <c r="R602" s="292"/>
      <c r="S602" s="5"/>
      <c r="T602" s="5"/>
      <c r="U602" s="292"/>
      <c r="V602" s="5"/>
      <c r="W602"/>
      <c r="X602"/>
    </row>
    <row r="603" spans="1:24" s="4" customFormat="1" x14ac:dyDescent="0.2">
      <c r="A603" s="1"/>
      <c r="B603" s="3"/>
      <c r="C603" s="13"/>
      <c r="D603"/>
      <c r="E603"/>
      <c r="F603"/>
      <c r="H603" s="5"/>
      <c r="I603" s="5"/>
      <c r="K603" s="6"/>
      <c r="L603" s="6"/>
      <c r="M603" s="6"/>
      <c r="N603" s="6"/>
      <c r="O603" s="5"/>
      <c r="P603" s="5"/>
      <c r="Q603" s="308"/>
      <c r="R603" s="292"/>
      <c r="S603" s="5"/>
      <c r="T603" s="5"/>
      <c r="U603" s="292"/>
      <c r="V603" s="5"/>
      <c r="W603"/>
      <c r="X603"/>
    </row>
    <row r="604" spans="1:24" s="4" customFormat="1" x14ac:dyDescent="0.2">
      <c r="A604" s="1"/>
      <c r="B604" s="3"/>
      <c r="C604" s="13"/>
      <c r="D604"/>
      <c r="E604"/>
      <c r="F604"/>
      <c r="H604" s="5"/>
      <c r="I604" s="5"/>
      <c r="K604" s="6"/>
      <c r="L604" s="6"/>
      <c r="M604" s="6"/>
      <c r="N604" s="6"/>
      <c r="O604" s="5"/>
      <c r="P604" s="5"/>
      <c r="Q604" s="308"/>
      <c r="R604" s="292"/>
      <c r="S604" s="5"/>
      <c r="T604" s="5"/>
      <c r="U604" s="292"/>
      <c r="V604" s="5"/>
      <c r="W604"/>
      <c r="X604"/>
    </row>
    <row r="605" spans="1:24" s="4" customFormat="1" x14ac:dyDescent="0.2">
      <c r="A605" s="1"/>
      <c r="B605" s="3"/>
      <c r="C605" s="13"/>
      <c r="D605"/>
      <c r="E605"/>
      <c r="F605"/>
      <c r="H605" s="5"/>
      <c r="I605" s="5"/>
      <c r="K605" s="6"/>
      <c r="L605" s="6"/>
      <c r="M605" s="6"/>
      <c r="N605" s="6"/>
      <c r="O605" s="5"/>
      <c r="P605" s="5"/>
      <c r="Q605" s="308"/>
      <c r="R605" s="292"/>
      <c r="S605" s="5"/>
      <c r="T605" s="5"/>
      <c r="U605" s="292"/>
      <c r="V605" s="5"/>
      <c r="W605"/>
      <c r="X605"/>
    </row>
    <row r="606" spans="1:24" s="4" customFormat="1" x14ac:dyDescent="0.2">
      <c r="A606" s="1"/>
      <c r="B606" s="3"/>
      <c r="C606" s="13"/>
      <c r="D606"/>
      <c r="E606"/>
      <c r="F606"/>
      <c r="H606" s="5"/>
      <c r="I606" s="5"/>
      <c r="K606" s="6"/>
      <c r="L606" s="6"/>
      <c r="M606" s="6"/>
      <c r="N606" s="6"/>
      <c r="O606" s="5"/>
      <c r="P606" s="5"/>
      <c r="Q606" s="308"/>
      <c r="R606" s="292"/>
      <c r="S606" s="5"/>
      <c r="T606" s="5"/>
      <c r="U606" s="292"/>
      <c r="V606" s="5"/>
      <c r="W606"/>
      <c r="X606"/>
    </row>
    <row r="607" spans="1:24" s="4" customFormat="1" x14ac:dyDescent="0.2">
      <c r="A607" s="1"/>
      <c r="B607" s="3"/>
      <c r="C607" s="13"/>
      <c r="D607"/>
      <c r="E607"/>
      <c r="F607"/>
      <c r="H607" s="5"/>
      <c r="I607" s="5"/>
      <c r="K607" s="6"/>
      <c r="L607" s="6"/>
      <c r="M607" s="6"/>
      <c r="N607" s="6"/>
      <c r="O607" s="5"/>
      <c r="P607" s="5"/>
      <c r="Q607" s="308"/>
      <c r="R607" s="292"/>
      <c r="S607" s="5"/>
      <c r="T607" s="5"/>
      <c r="U607" s="292"/>
      <c r="V607" s="5"/>
      <c r="W607"/>
      <c r="X607"/>
    </row>
    <row r="608" spans="1:24" s="4" customFormat="1" x14ac:dyDescent="0.2">
      <c r="A608" s="1"/>
      <c r="B608" s="3"/>
      <c r="C608" s="13"/>
      <c r="D608"/>
      <c r="E608"/>
      <c r="F608"/>
      <c r="H608" s="5"/>
      <c r="I608" s="5"/>
      <c r="K608" s="6"/>
      <c r="L608" s="6"/>
      <c r="M608" s="6"/>
      <c r="N608" s="6"/>
      <c r="O608" s="5"/>
      <c r="P608" s="5"/>
      <c r="Q608" s="308"/>
      <c r="R608" s="292"/>
      <c r="S608" s="5"/>
      <c r="T608" s="5"/>
      <c r="U608" s="292"/>
      <c r="V608" s="5"/>
      <c r="W608"/>
      <c r="X608"/>
    </row>
    <row r="609" spans="1:24" s="4" customFormat="1" x14ac:dyDescent="0.2">
      <c r="A609" s="1"/>
      <c r="B609" s="3"/>
      <c r="C609" s="13"/>
      <c r="D609"/>
      <c r="E609"/>
      <c r="F609"/>
      <c r="H609" s="5"/>
      <c r="I609" s="5"/>
      <c r="K609" s="6"/>
      <c r="L609" s="6"/>
      <c r="M609" s="6"/>
      <c r="N609" s="6"/>
      <c r="O609" s="5"/>
      <c r="P609" s="5"/>
      <c r="Q609" s="308"/>
      <c r="R609" s="292"/>
      <c r="S609" s="5"/>
      <c r="T609" s="5"/>
      <c r="U609" s="292"/>
      <c r="V609" s="5"/>
      <c r="W609"/>
      <c r="X609"/>
    </row>
    <row r="610" spans="1:24" s="4" customFormat="1" x14ac:dyDescent="0.2">
      <c r="A610" s="1"/>
      <c r="B610" s="3"/>
      <c r="C610" s="13"/>
      <c r="D610"/>
      <c r="E610"/>
      <c r="F610"/>
      <c r="H610" s="5"/>
      <c r="I610" s="5"/>
      <c r="K610" s="6"/>
      <c r="L610" s="6"/>
      <c r="M610" s="6"/>
      <c r="N610" s="6"/>
      <c r="O610" s="5"/>
      <c r="P610" s="5"/>
      <c r="Q610" s="308"/>
      <c r="R610" s="292"/>
      <c r="S610" s="5"/>
      <c r="T610" s="5"/>
      <c r="U610" s="292"/>
      <c r="V610" s="5"/>
      <c r="W610"/>
      <c r="X610"/>
    </row>
    <row r="611" spans="1:24" s="4" customFormat="1" x14ac:dyDescent="0.2">
      <c r="A611" s="1"/>
      <c r="B611" s="3"/>
      <c r="C611" s="13"/>
      <c r="D611"/>
      <c r="E611"/>
      <c r="F611"/>
      <c r="H611" s="5"/>
      <c r="I611" s="5"/>
      <c r="K611" s="6"/>
      <c r="L611" s="6"/>
      <c r="M611" s="6"/>
      <c r="N611" s="6"/>
      <c r="O611" s="5"/>
      <c r="P611" s="5"/>
      <c r="Q611" s="308"/>
      <c r="R611" s="292"/>
      <c r="S611" s="5"/>
      <c r="T611" s="5"/>
      <c r="U611" s="292"/>
      <c r="V611" s="5"/>
      <c r="W611"/>
      <c r="X611"/>
    </row>
    <row r="612" spans="1:24" s="4" customFormat="1" x14ac:dyDescent="0.2">
      <c r="A612" s="1"/>
      <c r="B612" s="3"/>
      <c r="C612" s="13"/>
      <c r="D612"/>
      <c r="E612"/>
      <c r="F612"/>
      <c r="H612" s="5"/>
      <c r="I612" s="5"/>
      <c r="K612" s="6"/>
      <c r="L612" s="6"/>
      <c r="M612" s="6"/>
      <c r="N612" s="6"/>
      <c r="O612" s="5"/>
      <c r="P612" s="5"/>
      <c r="Q612" s="308"/>
      <c r="R612" s="292"/>
      <c r="S612" s="5"/>
      <c r="T612" s="5"/>
      <c r="U612" s="292"/>
      <c r="V612" s="5"/>
      <c r="W612"/>
      <c r="X612"/>
    </row>
    <row r="613" spans="1:24" s="4" customFormat="1" x14ac:dyDescent="0.2">
      <c r="A613" s="1"/>
      <c r="B613" s="3"/>
      <c r="C613" s="13"/>
      <c r="D613"/>
      <c r="E613"/>
      <c r="F613"/>
      <c r="H613" s="5"/>
      <c r="I613" s="5"/>
      <c r="K613" s="6"/>
      <c r="L613" s="6"/>
      <c r="M613" s="6"/>
      <c r="N613" s="6"/>
      <c r="O613" s="5"/>
      <c r="P613" s="5"/>
      <c r="Q613" s="308"/>
      <c r="R613" s="292"/>
      <c r="S613" s="5"/>
      <c r="T613" s="5"/>
      <c r="U613" s="292"/>
      <c r="V613" s="5"/>
      <c r="W613"/>
      <c r="X613"/>
    </row>
    <row r="614" spans="1:24" s="4" customFormat="1" x14ac:dyDescent="0.2">
      <c r="A614" s="1"/>
      <c r="B614" s="3"/>
      <c r="C614" s="13"/>
      <c r="D614"/>
      <c r="E614"/>
      <c r="F614"/>
      <c r="H614" s="5"/>
      <c r="I614" s="5"/>
      <c r="K614" s="6"/>
      <c r="L614" s="6"/>
      <c r="M614" s="6"/>
      <c r="N614" s="6"/>
      <c r="O614" s="5"/>
      <c r="P614" s="5"/>
      <c r="Q614" s="308"/>
      <c r="R614" s="292"/>
      <c r="S614" s="5"/>
      <c r="T614" s="5"/>
      <c r="U614" s="292"/>
      <c r="V614" s="5"/>
      <c r="W614"/>
      <c r="X614"/>
    </row>
    <row r="615" spans="1:24" s="4" customFormat="1" x14ac:dyDescent="0.2">
      <c r="A615" s="1"/>
      <c r="B615" s="3"/>
      <c r="C615" s="13"/>
      <c r="D615"/>
      <c r="E615"/>
      <c r="F615"/>
      <c r="H615" s="5"/>
      <c r="I615" s="5"/>
      <c r="K615" s="6"/>
      <c r="L615" s="6"/>
      <c r="M615" s="6"/>
      <c r="N615" s="6"/>
      <c r="O615" s="5"/>
      <c r="P615" s="5"/>
      <c r="Q615" s="308"/>
      <c r="R615" s="292"/>
      <c r="S615" s="5"/>
      <c r="T615" s="5"/>
      <c r="U615" s="292"/>
      <c r="V615" s="5"/>
      <c r="W615"/>
      <c r="X615"/>
    </row>
    <row r="616" spans="1:24" s="4" customFormat="1" x14ac:dyDescent="0.2">
      <c r="A616" s="1"/>
      <c r="B616" s="3"/>
      <c r="C616" s="13"/>
      <c r="D616"/>
      <c r="E616"/>
      <c r="F616"/>
      <c r="H616" s="5"/>
      <c r="I616" s="5"/>
      <c r="K616" s="6"/>
      <c r="L616" s="6"/>
      <c r="M616" s="6"/>
      <c r="N616" s="6"/>
      <c r="O616" s="5"/>
      <c r="P616" s="5"/>
      <c r="Q616" s="308"/>
      <c r="R616" s="292"/>
      <c r="S616" s="5"/>
      <c r="T616" s="5"/>
      <c r="U616" s="292"/>
      <c r="V616" s="5"/>
      <c r="W616"/>
      <c r="X616"/>
    </row>
    <row r="617" spans="1:24" s="4" customFormat="1" x14ac:dyDescent="0.2">
      <c r="A617" s="1"/>
      <c r="B617" s="3"/>
      <c r="C617" s="13"/>
      <c r="D617"/>
      <c r="E617"/>
      <c r="F617"/>
      <c r="H617" s="5"/>
      <c r="I617" s="5"/>
      <c r="K617" s="6"/>
      <c r="L617" s="6"/>
      <c r="M617" s="6"/>
      <c r="N617" s="6"/>
      <c r="O617" s="5"/>
      <c r="P617" s="5"/>
      <c r="Q617" s="308"/>
      <c r="R617" s="292"/>
      <c r="S617" s="5"/>
      <c r="T617" s="5"/>
      <c r="U617" s="292"/>
      <c r="V617" s="5"/>
      <c r="W617"/>
      <c r="X617"/>
    </row>
    <row r="618" spans="1:24" s="4" customFormat="1" x14ac:dyDescent="0.2">
      <c r="A618" s="1"/>
      <c r="B618" s="3"/>
      <c r="C618" s="13"/>
      <c r="D618"/>
      <c r="E618"/>
      <c r="F618"/>
      <c r="H618" s="5"/>
      <c r="I618" s="5"/>
      <c r="K618" s="6"/>
      <c r="L618" s="6"/>
      <c r="M618" s="6"/>
      <c r="N618" s="6"/>
      <c r="O618" s="5"/>
      <c r="P618" s="5"/>
      <c r="Q618" s="308"/>
      <c r="R618" s="292"/>
      <c r="S618" s="5"/>
      <c r="T618" s="5"/>
      <c r="U618" s="292"/>
      <c r="V618" s="5"/>
      <c r="W618"/>
      <c r="X618"/>
    </row>
    <row r="619" spans="1:24" s="4" customFormat="1" x14ac:dyDescent="0.2">
      <c r="A619" s="1"/>
      <c r="B619" s="3"/>
      <c r="C619" s="13"/>
      <c r="D619"/>
      <c r="E619"/>
      <c r="F619"/>
      <c r="H619" s="5"/>
      <c r="I619" s="5"/>
      <c r="K619" s="6"/>
      <c r="L619" s="6"/>
      <c r="M619" s="6"/>
      <c r="N619" s="6"/>
      <c r="O619" s="5"/>
      <c r="P619" s="5"/>
      <c r="Q619" s="308"/>
      <c r="R619" s="292"/>
      <c r="S619" s="5"/>
      <c r="T619" s="5"/>
      <c r="U619" s="292"/>
      <c r="V619" s="5"/>
      <c r="W619"/>
      <c r="X619"/>
    </row>
    <row r="620" spans="1:24" s="4" customFormat="1" x14ac:dyDescent="0.2">
      <c r="A620" s="1"/>
      <c r="B620" s="3"/>
      <c r="C620" s="13"/>
      <c r="D620"/>
      <c r="E620"/>
      <c r="F620"/>
      <c r="H620" s="5"/>
      <c r="I620" s="5"/>
      <c r="K620" s="6"/>
      <c r="L620" s="6"/>
      <c r="M620" s="6"/>
      <c r="N620" s="6"/>
      <c r="O620" s="5"/>
      <c r="P620" s="5"/>
      <c r="Q620" s="308"/>
      <c r="R620" s="292"/>
      <c r="S620" s="5"/>
      <c r="T620" s="5"/>
      <c r="U620" s="292"/>
      <c r="V620" s="5"/>
      <c r="W620"/>
      <c r="X620"/>
    </row>
    <row r="621" spans="1:24" s="4" customFormat="1" x14ac:dyDescent="0.2">
      <c r="A621" s="1"/>
      <c r="B621" s="3"/>
      <c r="C621" s="13"/>
      <c r="D621"/>
      <c r="E621"/>
      <c r="F621"/>
      <c r="H621" s="5"/>
      <c r="I621" s="5"/>
      <c r="K621" s="6"/>
      <c r="L621" s="6"/>
      <c r="M621" s="6"/>
      <c r="N621" s="6"/>
      <c r="O621" s="5"/>
      <c r="P621" s="5"/>
      <c r="Q621" s="308"/>
      <c r="R621" s="292"/>
      <c r="S621" s="5"/>
      <c r="T621" s="5"/>
      <c r="U621" s="292"/>
      <c r="V621" s="5"/>
      <c r="W621"/>
      <c r="X621"/>
    </row>
    <row r="622" spans="1:24" s="4" customFormat="1" x14ac:dyDescent="0.2">
      <c r="A622" s="1"/>
      <c r="B622" s="3"/>
      <c r="C622" s="13"/>
      <c r="D622"/>
      <c r="E622"/>
      <c r="F622"/>
      <c r="H622" s="5"/>
      <c r="I622" s="5"/>
      <c r="K622" s="6"/>
      <c r="L622" s="6"/>
      <c r="M622" s="6"/>
      <c r="N622" s="6"/>
      <c r="O622" s="5"/>
      <c r="P622" s="5"/>
      <c r="Q622" s="308"/>
      <c r="R622" s="292"/>
      <c r="S622" s="5"/>
      <c r="T622" s="5"/>
      <c r="U622" s="292"/>
      <c r="V622" s="5"/>
      <c r="W622"/>
      <c r="X622"/>
    </row>
    <row r="623" spans="1:24" s="4" customFormat="1" x14ac:dyDescent="0.2">
      <c r="A623" s="1"/>
      <c r="B623" s="3"/>
      <c r="C623" s="13"/>
      <c r="D623"/>
      <c r="E623"/>
      <c r="F623"/>
      <c r="H623" s="5"/>
      <c r="I623" s="5"/>
      <c r="K623" s="6"/>
      <c r="L623" s="6"/>
      <c r="M623" s="6"/>
      <c r="N623" s="6"/>
      <c r="O623" s="5"/>
      <c r="P623" s="5"/>
      <c r="Q623" s="308"/>
      <c r="R623" s="292"/>
      <c r="S623" s="5"/>
      <c r="T623" s="5"/>
      <c r="U623" s="292"/>
      <c r="V623" s="5"/>
      <c r="W623"/>
      <c r="X623"/>
    </row>
    <row r="624" spans="1:24" s="4" customFormat="1" x14ac:dyDescent="0.2">
      <c r="A624" s="1"/>
      <c r="B624" s="3"/>
      <c r="C624" s="13"/>
      <c r="D624"/>
      <c r="E624"/>
      <c r="F624"/>
      <c r="H624" s="5"/>
      <c r="I624" s="5"/>
      <c r="K624" s="6"/>
      <c r="L624" s="6"/>
      <c r="M624" s="6"/>
      <c r="N624" s="6"/>
      <c r="O624" s="5"/>
      <c r="P624" s="5"/>
      <c r="Q624" s="308"/>
      <c r="R624" s="292"/>
      <c r="S624" s="5"/>
      <c r="T624" s="5"/>
      <c r="U624" s="292"/>
      <c r="V624" s="5"/>
      <c r="W624"/>
      <c r="X624"/>
    </row>
    <row r="625" spans="1:24" s="4" customFormat="1" x14ac:dyDescent="0.2">
      <c r="A625" s="1"/>
      <c r="B625" s="3"/>
      <c r="C625" s="13"/>
      <c r="D625"/>
      <c r="E625"/>
      <c r="F625"/>
      <c r="H625" s="5"/>
      <c r="I625" s="5"/>
      <c r="K625" s="6"/>
      <c r="L625" s="6"/>
      <c r="M625" s="6"/>
      <c r="N625" s="6"/>
      <c r="O625" s="5"/>
      <c r="P625" s="5"/>
      <c r="Q625" s="308"/>
      <c r="R625" s="292"/>
      <c r="S625" s="5"/>
      <c r="T625" s="5"/>
      <c r="U625" s="292"/>
      <c r="V625" s="5"/>
      <c r="W625"/>
      <c r="X625"/>
    </row>
    <row r="626" spans="1:24" s="4" customFormat="1" x14ac:dyDescent="0.2">
      <c r="A626" s="1"/>
      <c r="B626" s="3"/>
      <c r="C626" s="13"/>
      <c r="D626"/>
      <c r="E626"/>
      <c r="F626"/>
      <c r="H626" s="5"/>
      <c r="I626" s="5"/>
      <c r="K626" s="6"/>
      <c r="L626" s="6"/>
      <c r="M626" s="6"/>
      <c r="N626" s="6"/>
      <c r="O626" s="5"/>
      <c r="P626" s="5"/>
      <c r="Q626" s="308"/>
      <c r="R626" s="292"/>
      <c r="S626" s="5"/>
      <c r="T626" s="5"/>
      <c r="U626" s="292"/>
      <c r="V626" s="5"/>
      <c r="W626"/>
      <c r="X626"/>
    </row>
    <row r="627" spans="1:24" s="4" customFormat="1" x14ac:dyDescent="0.2">
      <c r="A627" s="1"/>
      <c r="B627" s="3"/>
      <c r="C627" s="13"/>
      <c r="D627"/>
      <c r="E627"/>
      <c r="F627"/>
      <c r="H627" s="5"/>
      <c r="I627" s="5"/>
      <c r="K627" s="6"/>
      <c r="L627" s="6"/>
      <c r="M627" s="6"/>
      <c r="N627" s="6"/>
      <c r="O627" s="5"/>
      <c r="P627" s="5"/>
      <c r="Q627" s="308"/>
      <c r="R627" s="292"/>
      <c r="S627" s="5"/>
      <c r="T627" s="5"/>
      <c r="U627" s="292"/>
      <c r="V627" s="5"/>
      <c r="W627"/>
      <c r="X627"/>
    </row>
    <row r="628" spans="1:24" s="4" customFormat="1" x14ac:dyDescent="0.2">
      <c r="A628" s="1"/>
      <c r="B628" s="3"/>
      <c r="C628" s="13"/>
      <c r="D628"/>
      <c r="E628"/>
      <c r="F628"/>
      <c r="H628" s="5"/>
      <c r="I628" s="5"/>
      <c r="K628" s="6"/>
      <c r="L628" s="6"/>
      <c r="M628" s="6"/>
      <c r="N628" s="6"/>
      <c r="O628" s="5"/>
      <c r="P628" s="5"/>
      <c r="Q628" s="308"/>
      <c r="R628" s="292"/>
      <c r="S628" s="5"/>
      <c r="T628" s="5"/>
      <c r="U628" s="292"/>
      <c r="V628" s="5"/>
      <c r="W628"/>
      <c r="X628"/>
    </row>
    <row r="629" spans="1:24" s="4" customFormat="1" x14ac:dyDescent="0.2">
      <c r="A629" s="1"/>
      <c r="B629" s="3"/>
      <c r="C629" s="13"/>
      <c r="D629"/>
      <c r="E629"/>
      <c r="F629"/>
      <c r="H629" s="5"/>
      <c r="I629" s="5"/>
      <c r="K629" s="6"/>
      <c r="L629" s="6"/>
      <c r="M629" s="6"/>
      <c r="N629" s="6"/>
      <c r="O629" s="5"/>
      <c r="P629" s="5"/>
      <c r="Q629" s="308"/>
      <c r="R629" s="292"/>
      <c r="S629" s="5"/>
      <c r="T629" s="5"/>
      <c r="U629" s="292"/>
      <c r="V629" s="5"/>
      <c r="W629"/>
      <c r="X629"/>
    </row>
    <row r="630" spans="1:24" s="4" customFormat="1" x14ac:dyDescent="0.2">
      <c r="A630" s="1"/>
      <c r="B630" s="3"/>
      <c r="C630" s="13"/>
      <c r="D630"/>
      <c r="E630"/>
      <c r="F630"/>
      <c r="H630" s="5"/>
      <c r="I630" s="5"/>
      <c r="K630" s="6"/>
      <c r="L630" s="6"/>
      <c r="M630" s="6"/>
      <c r="N630" s="6"/>
      <c r="O630" s="5"/>
      <c r="P630" s="5"/>
      <c r="Q630" s="308"/>
      <c r="R630" s="292"/>
      <c r="S630" s="5"/>
      <c r="T630" s="5"/>
      <c r="U630" s="292"/>
      <c r="V630" s="5"/>
      <c r="W630"/>
      <c r="X630"/>
    </row>
    <row r="631" spans="1:24" s="4" customFormat="1" x14ac:dyDescent="0.2">
      <c r="A631" s="1"/>
      <c r="B631" s="3"/>
      <c r="C631" s="13"/>
      <c r="D631"/>
      <c r="E631"/>
      <c r="F631"/>
      <c r="H631" s="5"/>
      <c r="I631" s="5"/>
      <c r="K631" s="6"/>
      <c r="L631" s="6"/>
      <c r="M631" s="6"/>
      <c r="N631" s="6"/>
      <c r="O631" s="5"/>
      <c r="P631" s="5"/>
      <c r="Q631" s="308"/>
      <c r="R631" s="292"/>
      <c r="S631" s="5"/>
      <c r="T631" s="5"/>
      <c r="U631" s="292"/>
      <c r="V631" s="5"/>
      <c r="W631"/>
      <c r="X631"/>
    </row>
    <row r="632" spans="1:24" s="4" customFormat="1" x14ac:dyDescent="0.2">
      <c r="A632" s="1"/>
      <c r="B632" s="3"/>
      <c r="C632" s="13"/>
      <c r="D632"/>
      <c r="E632"/>
      <c r="F632"/>
      <c r="H632" s="5"/>
      <c r="I632" s="5"/>
      <c r="K632" s="6"/>
      <c r="L632" s="6"/>
      <c r="M632" s="6"/>
      <c r="N632" s="6"/>
      <c r="O632" s="5"/>
      <c r="P632" s="5"/>
      <c r="Q632" s="308"/>
      <c r="R632" s="292"/>
      <c r="S632" s="5"/>
      <c r="T632" s="5"/>
      <c r="U632" s="292"/>
      <c r="V632" s="5"/>
      <c r="W632"/>
      <c r="X632"/>
    </row>
    <row r="633" spans="1:24" s="4" customFormat="1" x14ac:dyDescent="0.2">
      <c r="A633" s="1"/>
      <c r="B633" s="3"/>
      <c r="C633" s="13"/>
      <c r="D633"/>
      <c r="E633"/>
      <c r="F633"/>
      <c r="H633" s="5"/>
      <c r="I633" s="5"/>
      <c r="K633" s="6"/>
      <c r="L633" s="6"/>
      <c r="M633" s="6"/>
      <c r="N633" s="6"/>
      <c r="O633" s="5"/>
      <c r="P633" s="5"/>
      <c r="Q633" s="308"/>
      <c r="R633" s="292"/>
      <c r="S633" s="5"/>
      <c r="T633" s="5"/>
      <c r="U633" s="292"/>
      <c r="V633" s="5"/>
      <c r="W633"/>
      <c r="X633"/>
    </row>
    <row r="634" spans="1:24" s="4" customFormat="1" x14ac:dyDescent="0.2">
      <c r="A634" s="1"/>
      <c r="B634" s="3"/>
      <c r="C634" s="13"/>
      <c r="D634"/>
      <c r="E634"/>
      <c r="F634"/>
      <c r="H634" s="5"/>
      <c r="I634" s="5"/>
      <c r="K634" s="6"/>
      <c r="L634" s="6"/>
      <c r="M634" s="6"/>
      <c r="N634" s="6"/>
      <c r="O634" s="5"/>
      <c r="P634" s="5"/>
      <c r="Q634" s="308"/>
      <c r="R634" s="292"/>
      <c r="S634" s="5"/>
      <c r="T634" s="5"/>
      <c r="U634" s="292"/>
      <c r="V634" s="5"/>
      <c r="W634"/>
      <c r="X634"/>
    </row>
    <row r="635" spans="1:24" s="4" customFormat="1" x14ac:dyDescent="0.2">
      <c r="A635" s="1"/>
      <c r="B635" s="3"/>
      <c r="C635" s="13"/>
      <c r="D635"/>
      <c r="E635"/>
      <c r="F635"/>
      <c r="H635" s="5"/>
      <c r="I635" s="5"/>
      <c r="K635" s="6"/>
      <c r="L635" s="6"/>
      <c r="M635" s="6"/>
      <c r="N635" s="6"/>
      <c r="O635" s="5"/>
      <c r="P635" s="5"/>
      <c r="Q635" s="308"/>
      <c r="R635" s="292"/>
      <c r="S635" s="5"/>
      <c r="T635" s="5"/>
      <c r="U635" s="292"/>
      <c r="V635" s="5"/>
      <c r="W635"/>
      <c r="X635"/>
    </row>
    <row r="636" spans="1:24" s="4" customFormat="1" x14ac:dyDescent="0.2">
      <c r="A636" s="1"/>
      <c r="B636" s="3"/>
      <c r="C636" s="13"/>
      <c r="D636"/>
      <c r="E636"/>
      <c r="F636"/>
      <c r="H636" s="5"/>
      <c r="I636" s="5"/>
      <c r="K636" s="6"/>
      <c r="L636" s="6"/>
      <c r="M636" s="6"/>
      <c r="N636" s="6"/>
      <c r="O636" s="5"/>
      <c r="P636" s="5"/>
      <c r="Q636" s="308"/>
      <c r="R636" s="292"/>
      <c r="S636" s="5"/>
      <c r="T636" s="5"/>
      <c r="U636" s="292"/>
      <c r="V636" s="5"/>
      <c r="W636"/>
      <c r="X636"/>
    </row>
    <row r="637" spans="1:24" s="4" customFormat="1" x14ac:dyDescent="0.2">
      <c r="A637" s="1"/>
      <c r="B637" s="3"/>
      <c r="C637" s="13"/>
      <c r="D637"/>
      <c r="E637"/>
      <c r="F637"/>
      <c r="H637" s="5"/>
      <c r="I637" s="5"/>
      <c r="K637" s="6"/>
      <c r="L637" s="6"/>
      <c r="M637" s="6"/>
      <c r="N637" s="6"/>
      <c r="O637" s="5"/>
      <c r="P637" s="5"/>
      <c r="Q637" s="308"/>
      <c r="R637" s="292"/>
      <c r="S637" s="5"/>
      <c r="T637" s="5"/>
      <c r="U637" s="292"/>
      <c r="V637" s="5"/>
      <c r="W637"/>
      <c r="X637"/>
    </row>
    <row r="638" spans="1:24" s="4" customFormat="1" x14ac:dyDescent="0.2">
      <c r="A638" s="1"/>
      <c r="B638" s="3"/>
      <c r="C638" s="13"/>
      <c r="D638"/>
      <c r="E638"/>
      <c r="F638"/>
      <c r="H638" s="5"/>
      <c r="I638" s="5"/>
      <c r="K638" s="6"/>
      <c r="L638" s="6"/>
      <c r="M638" s="6"/>
      <c r="N638" s="6"/>
      <c r="O638" s="5"/>
      <c r="P638" s="5"/>
      <c r="Q638" s="308"/>
      <c r="R638" s="292"/>
      <c r="S638" s="5"/>
      <c r="T638" s="5"/>
      <c r="U638" s="292"/>
      <c r="V638" s="5"/>
      <c r="W638"/>
      <c r="X638"/>
    </row>
    <row r="639" spans="1:24" s="4" customFormat="1" x14ac:dyDescent="0.2">
      <c r="A639" s="1"/>
      <c r="B639" s="3"/>
      <c r="C639" s="13"/>
      <c r="D639"/>
      <c r="E639"/>
      <c r="F639"/>
      <c r="H639" s="5"/>
      <c r="I639" s="5"/>
      <c r="K639" s="6"/>
      <c r="L639" s="6"/>
      <c r="M639" s="6"/>
      <c r="N639" s="6"/>
      <c r="O639" s="5"/>
      <c r="P639" s="5"/>
      <c r="Q639" s="308"/>
      <c r="R639" s="292"/>
      <c r="S639" s="5"/>
      <c r="T639" s="5"/>
      <c r="U639" s="292"/>
      <c r="V639" s="5"/>
      <c r="W639"/>
      <c r="X639"/>
    </row>
    <row r="640" spans="1:24" s="4" customFormat="1" x14ac:dyDescent="0.2">
      <c r="A640" s="1"/>
      <c r="B640" s="3"/>
      <c r="C640" s="13"/>
      <c r="D640"/>
      <c r="E640"/>
      <c r="F640"/>
      <c r="H640" s="5"/>
      <c r="I640" s="5"/>
      <c r="K640" s="6"/>
      <c r="L640" s="6"/>
      <c r="M640" s="6"/>
      <c r="N640" s="6"/>
      <c r="O640" s="5"/>
      <c r="P640" s="5"/>
      <c r="Q640" s="308"/>
      <c r="R640" s="292"/>
      <c r="S640" s="5"/>
      <c r="T640" s="5"/>
      <c r="U640" s="292"/>
      <c r="V640" s="5"/>
      <c r="W640"/>
      <c r="X640"/>
    </row>
    <row r="641" spans="1:24" s="4" customFormat="1" x14ac:dyDescent="0.2">
      <c r="A641" s="1"/>
      <c r="B641" s="3"/>
      <c r="C641" s="13"/>
      <c r="D641"/>
      <c r="E641"/>
      <c r="F641"/>
      <c r="H641" s="5"/>
      <c r="I641" s="5"/>
      <c r="K641" s="6"/>
      <c r="L641" s="6"/>
      <c r="M641" s="6"/>
      <c r="N641" s="6"/>
      <c r="O641" s="5"/>
      <c r="P641" s="5"/>
      <c r="Q641" s="308"/>
      <c r="R641" s="292"/>
      <c r="S641" s="5"/>
      <c r="T641" s="5"/>
      <c r="U641" s="292"/>
      <c r="V641" s="5"/>
      <c r="W641"/>
      <c r="X641"/>
    </row>
    <row r="642" spans="1:24" s="4" customFormat="1" x14ac:dyDescent="0.2">
      <c r="A642" s="1"/>
      <c r="B642" s="3"/>
      <c r="C642" s="13"/>
      <c r="D642"/>
      <c r="E642"/>
      <c r="F642"/>
      <c r="H642" s="5"/>
      <c r="I642" s="5"/>
      <c r="K642" s="6"/>
      <c r="L642" s="6"/>
      <c r="M642" s="6"/>
      <c r="N642" s="6"/>
      <c r="O642" s="5"/>
      <c r="P642" s="5"/>
      <c r="Q642" s="308"/>
      <c r="R642" s="292"/>
      <c r="S642" s="5"/>
      <c r="T642" s="5"/>
      <c r="U642" s="292"/>
      <c r="V642" s="5"/>
      <c r="W642"/>
      <c r="X642"/>
    </row>
    <row r="643" spans="1:24" s="4" customFormat="1" x14ac:dyDescent="0.2">
      <c r="A643" s="1"/>
      <c r="B643" s="3"/>
      <c r="C643" s="13"/>
      <c r="D643"/>
      <c r="E643"/>
      <c r="F643"/>
      <c r="H643" s="5"/>
      <c r="I643" s="5"/>
      <c r="K643" s="6"/>
      <c r="L643" s="6"/>
      <c r="M643" s="6"/>
      <c r="N643" s="6"/>
      <c r="O643" s="5"/>
      <c r="P643" s="5"/>
      <c r="Q643" s="308"/>
      <c r="R643" s="292"/>
      <c r="S643" s="5"/>
      <c r="T643" s="5"/>
      <c r="U643" s="292"/>
      <c r="V643" s="5"/>
      <c r="W643"/>
      <c r="X643"/>
    </row>
    <row r="644" spans="1:24" s="4" customFormat="1" x14ac:dyDescent="0.2">
      <c r="A644" s="1"/>
      <c r="B644" s="3"/>
      <c r="C644" s="13"/>
      <c r="D644"/>
      <c r="E644"/>
      <c r="F644"/>
      <c r="H644" s="5"/>
      <c r="I644" s="5"/>
      <c r="K644" s="6"/>
      <c r="L644" s="6"/>
      <c r="M644" s="6"/>
      <c r="N644" s="6"/>
      <c r="O644" s="5"/>
      <c r="P644" s="5"/>
      <c r="Q644" s="308"/>
      <c r="R644" s="292"/>
      <c r="S644" s="5"/>
      <c r="T644" s="5"/>
      <c r="U644" s="292"/>
      <c r="V644" s="5"/>
      <c r="W644"/>
      <c r="X644"/>
    </row>
    <row r="645" spans="1:24" s="4" customFormat="1" x14ac:dyDescent="0.2">
      <c r="A645" s="1"/>
      <c r="B645" s="3"/>
      <c r="C645" s="13"/>
      <c r="D645"/>
      <c r="E645"/>
      <c r="F645"/>
      <c r="H645" s="5"/>
      <c r="I645" s="5"/>
      <c r="K645" s="6"/>
      <c r="L645" s="6"/>
      <c r="M645" s="6"/>
      <c r="N645" s="6"/>
      <c r="O645" s="5"/>
      <c r="P645" s="5"/>
      <c r="Q645" s="308"/>
      <c r="R645" s="292"/>
      <c r="S645" s="5"/>
      <c r="T645" s="5"/>
      <c r="U645" s="292"/>
      <c r="V645" s="5"/>
      <c r="W645"/>
      <c r="X645"/>
    </row>
    <row r="646" spans="1:24" s="4" customFormat="1" x14ac:dyDescent="0.2">
      <c r="A646" s="1"/>
      <c r="B646" s="3"/>
      <c r="C646" s="13"/>
      <c r="D646"/>
      <c r="E646"/>
      <c r="F646"/>
      <c r="H646" s="5"/>
      <c r="I646" s="5"/>
      <c r="K646" s="6"/>
      <c r="L646" s="6"/>
      <c r="M646" s="6"/>
      <c r="N646" s="6"/>
      <c r="O646" s="5"/>
      <c r="P646" s="5"/>
      <c r="Q646" s="308"/>
      <c r="R646" s="292"/>
      <c r="S646" s="5"/>
      <c r="T646" s="5"/>
      <c r="U646" s="292"/>
      <c r="V646" s="5"/>
      <c r="W646"/>
      <c r="X646"/>
    </row>
    <row r="647" spans="1:24" s="4" customFormat="1" x14ac:dyDescent="0.2">
      <c r="A647" s="1"/>
      <c r="B647" s="3"/>
      <c r="C647" s="13"/>
      <c r="D647"/>
      <c r="E647"/>
      <c r="F647"/>
      <c r="H647" s="5"/>
      <c r="I647" s="5"/>
      <c r="K647" s="6"/>
      <c r="L647" s="6"/>
      <c r="M647" s="6"/>
      <c r="N647" s="6"/>
      <c r="O647" s="5"/>
      <c r="P647" s="5"/>
      <c r="Q647" s="308"/>
      <c r="R647" s="292"/>
      <c r="S647" s="5"/>
      <c r="T647" s="5"/>
      <c r="U647" s="292"/>
      <c r="V647" s="5"/>
      <c r="W647"/>
      <c r="X647"/>
    </row>
    <row r="648" spans="1:24" s="4" customFormat="1" x14ac:dyDescent="0.2">
      <c r="A648" s="1"/>
      <c r="B648" s="3"/>
      <c r="C648" s="13"/>
      <c r="D648"/>
      <c r="E648"/>
      <c r="F648"/>
      <c r="H648" s="5"/>
      <c r="I648" s="5"/>
      <c r="K648" s="6"/>
      <c r="L648" s="6"/>
      <c r="M648" s="6"/>
      <c r="N648" s="6"/>
      <c r="O648" s="5"/>
      <c r="P648" s="5"/>
      <c r="Q648" s="308"/>
      <c r="R648" s="292"/>
      <c r="S648" s="5"/>
      <c r="T648" s="5"/>
      <c r="U648" s="292"/>
      <c r="V648" s="5"/>
      <c r="W648"/>
      <c r="X648"/>
    </row>
    <row r="649" spans="1:24" s="4" customFormat="1" x14ac:dyDescent="0.2">
      <c r="A649" s="1"/>
      <c r="B649" s="3"/>
      <c r="C649" s="13"/>
      <c r="D649"/>
      <c r="E649"/>
      <c r="F649"/>
      <c r="H649" s="5"/>
      <c r="I649" s="5"/>
      <c r="K649" s="6"/>
      <c r="L649" s="6"/>
      <c r="M649" s="6"/>
      <c r="N649" s="6"/>
      <c r="O649" s="5"/>
      <c r="P649" s="5"/>
      <c r="Q649" s="308"/>
      <c r="R649" s="292"/>
      <c r="S649" s="5"/>
      <c r="T649" s="5"/>
      <c r="U649" s="292"/>
      <c r="V649" s="5"/>
      <c r="W649"/>
      <c r="X649"/>
    </row>
    <row r="650" spans="1:24" s="4" customFormat="1" x14ac:dyDescent="0.2">
      <c r="A650" s="1"/>
      <c r="B650" s="3"/>
      <c r="C650" s="13"/>
      <c r="D650"/>
      <c r="E650"/>
      <c r="F650"/>
      <c r="H650" s="5"/>
      <c r="I650" s="5"/>
      <c r="K650" s="6"/>
      <c r="L650" s="6"/>
      <c r="M650" s="6"/>
      <c r="N650" s="6"/>
      <c r="O650" s="5"/>
      <c r="P650" s="5"/>
      <c r="Q650" s="308"/>
      <c r="R650" s="292"/>
      <c r="S650" s="5"/>
      <c r="T650" s="5"/>
      <c r="U650" s="292"/>
      <c r="V650" s="5"/>
      <c r="W650"/>
      <c r="X650"/>
    </row>
    <row r="651" spans="1:24" s="4" customFormat="1" x14ac:dyDescent="0.2">
      <c r="A651" s="1"/>
      <c r="B651" s="3"/>
      <c r="C651" s="13"/>
      <c r="D651"/>
      <c r="E651"/>
      <c r="F651"/>
      <c r="H651" s="5"/>
      <c r="I651" s="5"/>
      <c r="K651" s="6"/>
      <c r="L651" s="6"/>
      <c r="M651" s="6"/>
      <c r="N651" s="6"/>
      <c r="O651" s="5"/>
      <c r="P651" s="5"/>
      <c r="Q651" s="308"/>
      <c r="R651" s="292"/>
      <c r="S651" s="5"/>
      <c r="T651" s="5"/>
      <c r="U651" s="292"/>
      <c r="V651" s="5"/>
      <c r="W651"/>
      <c r="X651"/>
    </row>
    <row r="652" spans="1:24" s="4" customFormat="1" x14ac:dyDescent="0.2">
      <c r="A652" s="1"/>
      <c r="B652" s="3"/>
      <c r="C652" s="13"/>
      <c r="D652"/>
      <c r="E652"/>
      <c r="F652"/>
      <c r="H652" s="5"/>
      <c r="I652" s="5"/>
      <c r="K652" s="6"/>
      <c r="L652" s="6"/>
      <c r="M652" s="6"/>
      <c r="N652" s="6"/>
      <c r="O652" s="5"/>
      <c r="P652" s="5"/>
      <c r="Q652" s="308"/>
      <c r="R652" s="292"/>
      <c r="S652" s="5"/>
      <c r="T652" s="5"/>
      <c r="U652" s="292"/>
      <c r="V652" s="5"/>
      <c r="W652"/>
      <c r="X652"/>
    </row>
    <row r="653" spans="1:24" s="4" customFormat="1" x14ac:dyDescent="0.2">
      <c r="A653" s="1"/>
      <c r="B653" s="3"/>
      <c r="C653" s="13"/>
      <c r="D653"/>
      <c r="E653"/>
      <c r="F653"/>
      <c r="H653" s="5"/>
      <c r="I653" s="5"/>
      <c r="K653" s="6"/>
      <c r="L653" s="6"/>
      <c r="M653" s="6"/>
      <c r="N653" s="6"/>
      <c r="O653" s="5"/>
      <c r="P653" s="5"/>
      <c r="Q653" s="308"/>
      <c r="R653" s="292"/>
      <c r="S653" s="5"/>
      <c r="T653" s="5"/>
      <c r="U653" s="292"/>
      <c r="V653" s="5"/>
      <c r="W653"/>
      <c r="X653"/>
    </row>
    <row r="654" spans="1:24" s="4" customFormat="1" x14ac:dyDescent="0.2">
      <c r="A654" s="1"/>
      <c r="B654" s="3"/>
      <c r="C654" s="13"/>
      <c r="D654"/>
      <c r="E654"/>
      <c r="F654"/>
      <c r="H654" s="5"/>
      <c r="I654" s="5"/>
      <c r="K654" s="6"/>
      <c r="L654" s="6"/>
      <c r="M654" s="6"/>
      <c r="N654" s="6"/>
      <c r="O654" s="5"/>
      <c r="P654" s="5"/>
      <c r="Q654" s="308"/>
      <c r="R654" s="292"/>
      <c r="S654" s="5"/>
      <c r="T654" s="5"/>
      <c r="U654" s="292"/>
      <c r="V654" s="5"/>
      <c r="W654"/>
      <c r="X654"/>
    </row>
    <row r="655" spans="1:24" s="4" customFormat="1" x14ac:dyDescent="0.2">
      <c r="A655" s="1"/>
      <c r="B655" s="3"/>
      <c r="C655" s="13"/>
      <c r="D655"/>
      <c r="E655"/>
      <c r="F655"/>
      <c r="H655" s="5"/>
      <c r="I655" s="5"/>
      <c r="K655" s="6"/>
      <c r="L655" s="6"/>
      <c r="M655" s="6"/>
      <c r="N655" s="6"/>
      <c r="O655" s="5"/>
      <c r="P655" s="5"/>
      <c r="Q655" s="308"/>
      <c r="R655" s="292"/>
      <c r="S655" s="5"/>
      <c r="T655" s="5"/>
      <c r="U655" s="292"/>
      <c r="V655" s="5"/>
      <c r="W655"/>
      <c r="X655"/>
    </row>
    <row r="656" spans="1:24" s="4" customFormat="1" x14ac:dyDescent="0.2">
      <c r="A656" s="1"/>
      <c r="B656" s="3"/>
      <c r="C656" s="13"/>
      <c r="D656"/>
      <c r="E656"/>
      <c r="F656"/>
      <c r="H656" s="5"/>
      <c r="I656" s="5"/>
      <c r="K656" s="6"/>
      <c r="L656" s="6"/>
      <c r="M656" s="6"/>
      <c r="N656" s="6"/>
      <c r="O656" s="5"/>
      <c r="P656" s="5"/>
      <c r="Q656" s="308"/>
      <c r="R656" s="292"/>
      <c r="S656" s="5"/>
      <c r="T656" s="5"/>
      <c r="U656" s="292"/>
      <c r="V656" s="5"/>
      <c r="W656"/>
      <c r="X656"/>
    </row>
    <row r="657" spans="1:24" s="4" customFormat="1" x14ac:dyDescent="0.2">
      <c r="A657" s="1"/>
      <c r="B657" s="3"/>
      <c r="C657" s="13"/>
      <c r="D657"/>
      <c r="E657"/>
      <c r="F657"/>
      <c r="H657" s="5"/>
      <c r="I657" s="5"/>
      <c r="K657" s="6"/>
      <c r="L657" s="6"/>
      <c r="M657" s="6"/>
      <c r="N657" s="6"/>
      <c r="O657" s="5"/>
      <c r="P657" s="5"/>
      <c r="Q657" s="308"/>
      <c r="R657" s="292"/>
      <c r="S657" s="5"/>
      <c r="T657" s="5"/>
      <c r="U657" s="292"/>
      <c r="V657" s="5"/>
      <c r="W657"/>
      <c r="X657"/>
    </row>
    <row r="658" spans="1:24" s="4" customFormat="1" x14ac:dyDescent="0.2">
      <c r="A658" s="1"/>
      <c r="B658" s="3"/>
      <c r="C658" s="13"/>
      <c r="D658"/>
      <c r="E658"/>
      <c r="F658"/>
      <c r="H658" s="5"/>
      <c r="I658" s="5"/>
      <c r="K658" s="6"/>
      <c r="L658" s="6"/>
      <c r="M658" s="6"/>
      <c r="N658" s="6"/>
      <c r="O658" s="5"/>
      <c r="P658" s="5"/>
      <c r="Q658" s="308"/>
      <c r="R658" s="292"/>
      <c r="S658" s="5"/>
      <c r="T658" s="5"/>
      <c r="U658" s="292"/>
      <c r="V658" s="5"/>
      <c r="W658"/>
      <c r="X658"/>
    </row>
    <row r="659" spans="1:24" s="4" customFormat="1" x14ac:dyDescent="0.2">
      <c r="A659" s="1"/>
      <c r="B659" s="3"/>
      <c r="C659" s="13"/>
      <c r="D659"/>
      <c r="E659"/>
      <c r="F659"/>
      <c r="H659" s="5"/>
      <c r="I659" s="5"/>
      <c r="K659" s="6"/>
      <c r="L659" s="6"/>
      <c r="M659" s="6"/>
      <c r="N659" s="6"/>
      <c r="O659" s="5"/>
      <c r="P659" s="5"/>
      <c r="Q659" s="308"/>
      <c r="R659" s="292"/>
      <c r="S659" s="5"/>
      <c r="T659" s="5"/>
      <c r="U659" s="292"/>
      <c r="V659" s="5"/>
      <c r="W659"/>
      <c r="X659"/>
    </row>
    <row r="660" spans="1:24" s="4" customFormat="1" x14ac:dyDescent="0.2">
      <c r="A660" s="1"/>
      <c r="B660" s="3"/>
      <c r="C660" s="13"/>
      <c r="D660"/>
      <c r="E660"/>
      <c r="F660"/>
      <c r="H660" s="5"/>
      <c r="I660" s="5"/>
      <c r="K660" s="6"/>
      <c r="L660" s="6"/>
      <c r="M660" s="6"/>
      <c r="N660" s="6"/>
      <c r="O660" s="5"/>
      <c r="P660" s="5"/>
      <c r="Q660" s="308"/>
      <c r="R660" s="292"/>
      <c r="S660" s="5"/>
      <c r="T660" s="5"/>
      <c r="U660" s="292"/>
      <c r="V660" s="5"/>
      <c r="W660"/>
      <c r="X660"/>
    </row>
    <row r="661" spans="1:24" s="4" customFormat="1" x14ac:dyDescent="0.2">
      <c r="A661" s="1"/>
      <c r="B661" s="3"/>
      <c r="C661" s="13"/>
      <c r="D661"/>
      <c r="E661"/>
      <c r="F661"/>
      <c r="H661" s="5"/>
      <c r="I661" s="5"/>
      <c r="K661" s="6"/>
      <c r="L661" s="6"/>
      <c r="M661" s="6"/>
      <c r="N661" s="6"/>
      <c r="O661" s="5"/>
      <c r="P661" s="5"/>
      <c r="Q661" s="308"/>
      <c r="R661" s="292"/>
      <c r="S661" s="5"/>
      <c r="T661" s="5"/>
      <c r="U661" s="292"/>
      <c r="V661" s="5"/>
      <c r="W661"/>
      <c r="X661"/>
    </row>
    <row r="662" spans="1:24" s="4" customFormat="1" x14ac:dyDescent="0.2">
      <c r="A662" s="1"/>
      <c r="B662" s="3"/>
      <c r="C662" s="13"/>
      <c r="D662"/>
      <c r="E662"/>
      <c r="F662"/>
      <c r="H662" s="5"/>
      <c r="I662" s="5"/>
      <c r="K662" s="6"/>
      <c r="L662" s="6"/>
      <c r="M662" s="6"/>
      <c r="N662" s="6"/>
      <c r="O662" s="5"/>
      <c r="P662" s="5"/>
      <c r="Q662" s="308"/>
      <c r="R662" s="292"/>
      <c r="S662" s="5"/>
      <c r="T662" s="5"/>
      <c r="U662" s="292"/>
      <c r="V662" s="5"/>
      <c r="W662"/>
      <c r="X662"/>
    </row>
    <row r="663" spans="1:24" s="4" customFormat="1" x14ac:dyDescent="0.2">
      <c r="A663" s="1"/>
      <c r="B663" s="3"/>
      <c r="C663" s="13"/>
      <c r="D663"/>
      <c r="E663"/>
      <c r="F663"/>
      <c r="H663" s="5"/>
      <c r="I663" s="5"/>
      <c r="K663" s="6"/>
      <c r="L663" s="6"/>
      <c r="M663" s="6"/>
      <c r="N663" s="6"/>
      <c r="O663" s="5"/>
      <c r="P663" s="5"/>
      <c r="Q663" s="308"/>
      <c r="R663" s="292"/>
      <c r="S663" s="5"/>
      <c r="T663" s="5"/>
      <c r="U663" s="292"/>
      <c r="V663" s="5"/>
      <c r="W663"/>
      <c r="X663"/>
    </row>
    <row r="664" spans="1:24" s="4" customFormat="1" x14ac:dyDescent="0.2">
      <c r="A664" s="1"/>
      <c r="B664" s="3"/>
      <c r="C664" s="13"/>
      <c r="D664"/>
      <c r="E664"/>
      <c r="F664"/>
      <c r="H664" s="5"/>
      <c r="I664" s="5"/>
      <c r="K664" s="6"/>
      <c r="L664" s="6"/>
      <c r="M664" s="6"/>
      <c r="N664" s="6"/>
      <c r="O664" s="5"/>
      <c r="P664" s="5"/>
      <c r="Q664" s="308"/>
      <c r="R664" s="292"/>
      <c r="S664" s="5"/>
      <c r="T664" s="5"/>
      <c r="U664" s="292"/>
      <c r="V664" s="5"/>
      <c r="W664"/>
      <c r="X664"/>
    </row>
    <row r="665" spans="1:24" s="4" customFormat="1" x14ac:dyDescent="0.2">
      <c r="A665" s="1"/>
      <c r="B665" s="3"/>
      <c r="C665" s="13"/>
      <c r="D665"/>
      <c r="E665"/>
      <c r="F665"/>
      <c r="H665" s="5"/>
      <c r="I665" s="5"/>
      <c r="K665" s="6"/>
      <c r="L665" s="6"/>
      <c r="M665" s="6"/>
      <c r="N665" s="6"/>
      <c r="O665" s="5"/>
      <c r="P665" s="5"/>
      <c r="Q665" s="308"/>
      <c r="R665" s="292"/>
      <c r="S665" s="5"/>
      <c r="T665" s="5"/>
      <c r="U665" s="292"/>
      <c r="V665" s="5"/>
      <c r="W665"/>
      <c r="X665"/>
    </row>
    <row r="666" spans="1:24" s="4" customFormat="1" x14ac:dyDescent="0.2">
      <c r="A666" s="1"/>
      <c r="B666" s="3"/>
      <c r="C666" s="13"/>
      <c r="D666"/>
      <c r="E666"/>
      <c r="F666"/>
      <c r="H666" s="5"/>
      <c r="I666" s="5"/>
      <c r="K666" s="6"/>
      <c r="L666" s="6"/>
      <c r="M666" s="6"/>
      <c r="N666" s="6"/>
      <c r="O666" s="5"/>
      <c r="P666" s="5"/>
      <c r="Q666" s="308"/>
      <c r="R666" s="292"/>
      <c r="S666" s="5"/>
      <c r="T666" s="5"/>
      <c r="U666" s="292"/>
      <c r="V666" s="5"/>
      <c r="W666"/>
      <c r="X666"/>
    </row>
    <row r="667" spans="1:24" s="4" customFormat="1" x14ac:dyDescent="0.2">
      <c r="A667" s="1"/>
      <c r="B667" s="3"/>
      <c r="C667" s="13"/>
      <c r="D667"/>
      <c r="E667"/>
      <c r="F667"/>
      <c r="H667" s="5"/>
      <c r="I667" s="5"/>
      <c r="K667" s="6"/>
      <c r="L667" s="6"/>
      <c r="M667" s="6"/>
      <c r="N667" s="6"/>
      <c r="O667" s="5"/>
      <c r="P667" s="5"/>
      <c r="Q667" s="308"/>
      <c r="R667" s="292"/>
      <c r="S667" s="5"/>
      <c r="T667" s="5"/>
      <c r="U667" s="292"/>
      <c r="V667" s="5"/>
      <c r="W667"/>
      <c r="X667"/>
    </row>
    <row r="668" spans="1:24" s="4" customFormat="1" x14ac:dyDescent="0.2">
      <c r="A668" s="1"/>
      <c r="B668" s="3"/>
      <c r="C668" s="13"/>
      <c r="D668"/>
      <c r="E668"/>
      <c r="F668"/>
      <c r="H668" s="5"/>
      <c r="I668" s="5"/>
      <c r="K668" s="6"/>
      <c r="L668" s="6"/>
      <c r="M668" s="6"/>
      <c r="N668" s="6"/>
      <c r="O668" s="5"/>
      <c r="P668" s="5"/>
      <c r="Q668" s="308"/>
      <c r="R668" s="292"/>
      <c r="S668" s="5"/>
      <c r="T668" s="5"/>
      <c r="U668" s="292"/>
      <c r="V668" s="5"/>
      <c r="W668"/>
      <c r="X668"/>
    </row>
    <row r="669" spans="1:24" s="4" customFormat="1" x14ac:dyDescent="0.2">
      <c r="A669" s="1"/>
      <c r="B669" s="3"/>
      <c r="C669" s="13"/>
      <c r="D669"/>
      <c r="E669"/>
      <c r="F669"/>
      <c r="H669" s="5"/>
      <c r="I669" s="5"/>
      <c r="K669" s="6"/>
      <c r="L669" s="6"/>
      <c r="M669" s="6"/>
      <c r="N669" s="6"/>
      <c r="O669" s="5"/>
      <c r="P669" s="5"/>
      <c r="Q669" s="308"/>
      <c r="R669" s="292"/>
      <c r="S669" s="5"/>
      <c r="T669" s="5"/>
      <c r="U669" s="292"/>
      <c r="V669" s="5"/>
      <c r="W669"/>
      <c r="X669"/>
    </row>
    <row r="670" spans="1:24" s="4" customFormat="1" x14ac:dyDescent="0.2">
      <c r="A670" s="1"/>
      <c r="B670" s="3"/>
      <c r="C670" s="13"/>
      <c r="D670"/>
      <c r="E670"/>
      <c r="F670"/>
      <c r="H670" s="5"/>
      <c r="I670" s="5"/>
      <c r="K670" s="6"/>
      <c r="L670" s="6"/>
      <c r="M670" s="6"/>
      <c r="N670" s="6"/>
      <c r="O670" s="5"/>
      <c r="P670" s="5"/>
      <c r="Q670" s="308"/>
      <c r="R670" s="292"/>
      <c r="S670" s="5"/>
      <c r="T670" s="5"/>
      <c r="U670" s="292"/>
      <c r="V670" s="5"/>
      <c r="W670"/>
      <c r="X670"/>
    </row>
    <row r="671" spans="1:24" s="4" customFormat="1" x14ac:dyDescent="0.2">
      <c r="A671" s="1"/>
      <c r="B671" s="3"/>
      <c r="C671" s="13"/>
      <c r="D671"/>
      <c r="E671"/>
      <c r="F671"/>
      <c r="H671" s="5"/>
      <c r="I671" s="5"/>
      <c r="K671" s="6"/>
      <c r="L671" s="6"/>
      <c r="M671" s="6"/>
      <c r="N671" s="6"/>
      <c r="O671" s="5"/>
      <c r="P671" s="5"/>
      <c r="Q671" s="308"/>
      <c r="R671" s="292"/>
      <c r="S671" s="5"/>
      <c r="T671" s="5"/>
      <c r="U671" s="292"/>
      <c r="V671" s="5"/>
      <c r="W671"/>
      <c r="X671"/>
    </row>
    <row r="672" spans="1:24" s="4" customFormat="1" x14ac:dyDescent="0.2">
      <c r="A672" s="1"/>
      <c r="B672" s="3"/>
      <c r="C672" s="13"/>
      <c r="D672"/>
      <c r="E672"/>
      <c r="F672"/>
      <c r="H672" s="5"/>
      <c r="I672" s="5"/>
      <c r="K672" s="6"/>
      <c r="L672" s="6"/>
      <c r="M672" s="6"/>
      <c r="N672" s="6"/>
      <c r="O672" s="5"/>
      <c r="P672" s="5"/>
      <c r="Q672" s="308"/>
      <c r="R672" s="292"/>
      <c r="S672" s="5"/>
      <c r="T672" s="5"/>
      <c r="U672" s="292"/>
      <c r="V672" s="5"/>
      <c r="W672"/>
      <c r="X672"/>
    </row>
    <row r="673" spans="1:24" s="4" customFormat="1" x14ac:dyDescent="0.2">
      <c r="A673" s="1"/>
      <c r="B673" s="3"/>
      <c r="C673" s="13"/>
      <c r="D673"/>
      <c r="E673"/>
      <c r="F673"/>
      <c r="H673" s="5"/>
      <c r="I673" s="5"/>
      <c r="K673" s="6"/>
      <c r="L673" s="6"/>
      <c r="M673" s="6"/>
      <c r="N673" s="6"/>
      <c r="O673" s="5"/>
      <c r="P673" s="5"/>
      <c r="Q673" s="308"/>
      <c r="R673" s="292"/>
      <c r="S673" s="5"/>
      <c r="T673" s="5"/>
      <c r="U673" s="292"/>
      <c r="V673" s="5"/>
      <c r="W673"/>
      <c r="X673"/>
    </row>
    <row r="674" spans="1:24" s="4" customFormat="1" x14ac:dyDescent="0.2">
      <c r="A674" s="1"/>
      <c r="B674" s="3"/>
      <c r="C674" s="13"/>
      <c r="D674"/>
      <c r="E674"/>
      <c r="F674"/>
      <c r="H674" s="5"/>
      <c r="I674" s="5"/>
      <c r="K674" s="6"/>
      <c r="L674" s="6"/>
      <c r="M674" s="6"/>
      <c r="N674" s="6"/>
      <c r="O674" s="5"/>
      <c r="P674" s="5"/>
      <c r="Q674" s="308"/>
      <c r="R674" s="292"/>
      <c r="S674" s="5"/>
      <c r="T674" s="5"/>
      <c r="U674" s="292"/>
      <c r="V674" s="5"/>
      <c r="W674"/>
      <c r="X674"/>
    </row>
    <row r="675" spans="1:24" s="4" customFormat="1" x14ac:dyDescent="0.2">
      <c r="A675" s="1"/>
      <c r="B675" s="3"/>
      <c r="C675" s="13"/>
      <c r="D675"/>
      <c r="E675"/>
      <c r="F675"/>
      <c r="H675" s="5"/>
      <c r="I675" s="5"/>
      <c r="K675" s="6"/>
      <c r="L675" s="6"/>
      <c r="M675" s="6"/>
      <c r="N675" s="6"/>
      <c r="O675" s="5"/>
      <c r="P675" s="5"/>
      <c r="Q675" s="308"/>
      <c r="R675" s="292"/>
      <c r="S675" s="5"/>
      <c r="T675" s="5"/>
      <c r="U675" s="292"/>
      <c r="V675" s="5"/>
      <c r="W675"/>
      <c r="X675"/>
    </row>
    <row r="676" spans="1:24" s="4" customFormat="1" x14ac:dyDescent="0.2">
      <c r="A676" s="1"/>
      <c r="B676" s="3"/>
      <c r="C676" s="13"/>
      <c r="D676"/>
      <c r="E676"/>
      <c r="F676"/>
      <c r="H676" s="5"/>
      <c r="I676" s="5"/>
      <c r="K676" s="6"/>
      <c r="L676" s="6"/>
      <c r="M676" s="6"/>
      <c r="N676" s="6"/>
      <c r="O676" s="5"/>
      <c r="P676" s="5"/>
      <c r="Q676" s="308"/>
      <c r="R676" s="292"/>
      <c r="S676" s="5"/>
      <c r="T676" s="5"/>
      <c r="U676" s="292"/>
      <c r="V676" s="5"/>
      <c r="W676"/>
      <c r="X676"/>
    </row>
    <row r="677" spans="1:24" s="4" customFormat="1" x14ac:dyDescent="0.2">
      <c r="A677" s="1"/>
      <c r="B677" s="3"/>
      <c r="C677" s="13"/>
      <c r="D677"/>
      <c r="E677"/>
      <c r="F677"/>
      <c r="H677" s="5"/>
      <c r="I677" s="5"/>
      <c r="K677" s="6"/>
      <c r="L677" s="6"/>
      <c r="M677" s="6"/>
      <c r="N677" s="6"/>
      <c r="O677" s="5"/>
      <c r="P677" s="5"/>
      <c r="Q677" s="308"/>
      <c r="R677" s="292"/>
      <c r="S677" s="5"/>
      <c r="T677" s="5"/>
      <c r="U677" s="292"/>
      <c r="V677" s="5"/>
      <c r="W677"/>
      <c r="X677"/>
    </row>
    <row r="678" spans="1:24" s="4" customFormat="1" x14ac:dyDescent="0.2">
      <c r="A678" s="1"/>
      <c r="B678" s="3"/>
      <c r="C678" s="13"/>
      <c r="D678"/>
      <c r="E678"/>
      <c r="F678"/>
      <c r="H678" s="5"/>
      <c r="I678" s="5"/>
      <c r="K678" s="6"/>
      <c r="L678" s="6"/>
      <c r="M678" s="6"/>
      <c r="N678" s="6"/>
      <c r="O678" s="5"/>
      <c r="P678" s="5"/>
      <c r="Q678" s="308"/>
      <c r="R678" s="292"/>
      <c r="S678" s="5"/>
      <c r="T678" s="5"/>
      <c r="U678" s="292"/>
      <c r="V678" s="5"/>
      <c r="W678"/>
      <c r="X678"/>
    </row>
    <row r="679" spans="1:24" s="4" customFormat="1" x14ac:dyDescent="0.2">
      <c r="A679" s="1"/>
      <c r="B679" s="3"/>
      <c r="C679" s="13"/>
      <c r="D679"/>
      <c r="E679"/>
      <c r="F679"/>
      <c r="H679" s="5"/>
      <c r="I679" s="5"/>
      <c r="K679" s="6"/>
      <c r="L679" s="6"/>
      <c r="M679" s="6"/>
      <c r="N679" s="6"/>
      <c r="O679" s="5"/>
      <c r="P679" s="5"/>
      <c r="Q679" s="308"/>
      <c r="R679" s="292"/>
      <c r="S679" s="5"/>
      <c r="T679" s="5"/>
      <c r="U679" s="292"/>
      <c r="V679" s="5"/>
      <c r="W679"/>
      <c r="X679"/>
    </row>
    <row r="680" spans="1:24" s="4" customFormat="1" x14ac:dyDescent="0.2">
      <c r="A680" s="1"/>
      <c r="B680" s="3"/>
      <c r="C680" s="13"/>
      <c r="D680"/>
      <c r="E680"/>
      <c r="F680"/>
      <c r="H680" s="5"/>
      <c r="I680" s="5"/>
      <c r="K680" s="6"/>
      <c r="L680" s="6"/>
      <c r="M680" s="6"/>
      <c r="N680" s="6"/>
      <c r="O680" s="5"/>
      <c r="P680" s="5"/>
      <c r="Q680" s="308"/>
      <c r="R680" s="292"/>
      <c r="S680" s="5"/>
      <c r="T680" s="5"/>
      <c r="U680" s="292"/>
      <c r="V680" s="5"/>
      <c r="W680"/>
      <c r="X680"/>
    </row>
    <row r="681" spans="1:24" s="4" customFormat="1" x14ac:dyDescent="0.2">
      <c r="A681" s="1"/>
      <c r="B681" s="3"/>
      <c r="C681" s="13"/>
      <c r="D681"/>
      <c r="E681"/>
      <c r="F681"/>
      <c r="H681" s="5"/>
      <c r="I681" s="5"/>
      <c r="K681" s="6"/>
      <c r="L681" s="6"/>
      <c r="M681" s="6"/>
      <c r="N681" s="6"/>
      <c r="O681" s="5"/>
      <c r="P681" s="5"/>
      <c r="Q681" s="308"/>
      <c r="R681" s="292"/>
      <c r="S681" s="5"/>
      <c r="T681" s="5"/>
      <c r="U681" s="292"/>
      <c r="V681" s="5"/>
      <c r="W681"/>
      <c r="X681"/>
    </row>
    <row r="682" spans="1:24" s="4" customFormat="1" x14ac:dyDescent="0.2">
      <c r="A682" s="1"/>
      <c r="B682" s="3"/>
      <c r="C682" s="13"/>
      <c r="D682"/>
      <c r="E682"/>
      <c r="F682"/>
      <c r="H682" s="5"/>
      <c r="I682" s="5"/>
      <c r="K682" s="6"/>
      <c r="L682" s="6"/>
      <c r="M682" s="6"/>
      <c r="N682" s="6"/>
      <c r="O682" s="5"/>
      <c r="P682" s="5"/>
      <c r="Q682" s="308"/>
      <c r="R682" s="292"/>
      <c r="S682" s="5"/>
      <c r="T682" s="5"/>
      <c r="U682" s="292"/>
      <c r="V682" s="5"/>
      <c r="W682"/>
      <c r="X682"/>
    </row>
    <row r="683" spans="1:24" s="4" customFormat="1" x14ac:dyDescent="0.2">
      <c r="A683" s="1"/>
      <c r="B683" s="3"/>
      <c r="C683" s="13"/>
      <c r="D683"/>
      <c r="E683"/>
      <c r="F683"/>
      <c r="H683" s="5"/>
      <c r="I683" s="5"/>
      <c r="K683" s="6"/>
      <c r="L683" s="6"/>
      <c r="M683" s="6"/>
      <c r="N683" s="6"/>
      <c r="O683" s="5"/>
      <c r="P683" s="5"/>
      <c r="Q683" s="308"/>
      <c r="R683" s="292"/>
      <c r="S683" s="5"/>
      <c r="T683" s="5"/>
      <c r="U683" s="292"/>
      <c r="V683" s="5"/>
      <c r="W683"/>
      <c r="X683"/>
    </row>
    <row r="684" spans="1:24" s="4" customFormat="1" x14ac:dyDescent="0.2">
      <c r="A684" s="1"/>
      <c r="B684" s="3"/>
      <c r="C684" s="13"/>
      <c r="D684"/>
      <c r="E684"/>
      <c r="F684"/>
      <c r="H684" s="5"/>
      <c r="I684" s="5"/>
      <c r="K684" s="6"/>
      <c r="L684" s="6"/>
      <c r="M684" s="6"/>
      <c r="N684" s="6"/>
      <c r="O684" s="5"/>
      <c r="P684" s="5"/>
      <c r="Q684" s="308"/>
      <c r="R684" s="292"/>
      <c r="S684" s="5"/>
      <c r="T684" s="5"/>
      <c r="U684" s="292"/>
      <c r="V684" s="5"/>
      <c r="W684"/>
      <c r="X684"/>
    </row>
    <row r="685" spans="1:24" s="4" customFormat="1" x14ac:dyDescent="0.2">
      <c r="A685" s="1"/>
      <c r="B685" s="3"/>
      <c r="C685" s="13"/>
      <c r="D685"/>
      <c r="E685"/>
      <c r="F685"/>
      <c r="H685" s="5"/>
      <c r="I685" s="5"/>
      <c r="K685" s="6"/>
      <c r="L685" s="6"/>
      <c r="M685" s="6"/>
      <c r="N685" s="6"/>
      <c r="O685" s="5"/>
      <c r="P685" s="5"/>
      <c r="Q685" s="308"/>
      <c r="R685" s="292"/>
      <c r="S685" s="5"/>
      <c r="T685" s="5"/>
      <c r="U685" s="292"/>
      <c r="V685" s="5"/>
      <c r="W685"/>
      <c r="X685"/>
    </row>
    <row r="686" spans="1:24" s="4" customFormat="1" x14ac:dyDescent="0.2">
      <c r="A686" s="1"/>
      <c r="B686" s="3"/>
      <c r="C686" s="13"/>
      <c r="D686"/>
      <c r="E686"/>
      <c r="F686"/>
      <c r="H686" s="5"/>
      <c r="I686" s="5"/>
      <c r="K686" s="6"/>
      <c r="L686" s="6"/>
      <c r="M686" s="6"/>
      <c r="N686" s="6"/>
      <c r="O686" s="5"/>
      <c r="P686" s="5"/>
      <c r="Q686" s="308"/>
      <c r="R686" s="292"/>
      <c r="S686" s="5"/>
      <c r="T686" s="5"/>
      <c r="U686" s="292"/>
      <c r="V686" s="5"/>
      <c r="W686"/>
      <c r="X686"/>
    </row>
    <row r="687" spans="1:24" s="4" customFormat="1" x14ac:dyDescent="0.2">
      <c r="A687" s="1"/>
      <c r="B687" s="3"/>
      <c r="C687" s="13"/>
      <c r="D687"/>
      <c r="E687"/>
      <c r="F687"/>
      <c r="H687" s="5"/>
      <c r="I687" s="5"/>
      <c r="K687" s="6"/>
      <c r="L687" s="6"/>
      <c r="M687" s="6"/>
      <c r="N687" s="6"/>
      <c r="O687" s="5"/>
      <c r="P687" s="5"/>
      <c r="Q687" s="308"/>
      <c r="R687" s="292"/>
      <c r="S687" s="5"/>
      <c r="T687" s="5"/>
      <c r="U687" s="292"/>
      <c r="V687" s="5"/>
      <c r="W687"/>
      <c r="X687"/>
    </row>
    <row r="688" spans="1:24" s="4" customFormat="1" x14ac:dyDescent="0.2">
      <c r="A688" s="1"/>
      <c r="B688" s="3"/>
      <c r="C688" s="13"/>
      <c r="D688"/>
      <c r="E688"/>
      <c r="F688"/>
      <c r="H688" s="5"/>
      <c r="I688" s="5"/>
      <c r="K688" s="6"/>
      <c r="L688" s="6"/>
      <c r="M688" s="6"/>
      <c r="N688" s="6"/>
      <c r="O688" s="5"/>
      <c r="P688" s="5"/>
      <c r="Q688" s="308"/>
      <c r="R688" s="292"/>
      <c r="S688" s="5"/>
      <c r="T688" s="5"/>
      <c r="U688" s="292"/>
      <c r="V688" s="5"/>
      <c r="W688"/>
      <c r="X688"/>
    </row>
    <row r="689" spans="1:24" s="4" customFormat="1" x14ac:dyDescent="0.2">
      <c r="A689" s="1"/>
      <c r="B689" s="3"/>
      <c r="C689" s="13"/>
      <c r="D689"/>
      <c r="E689"/>
      <c r="F689"/>
      <c r="H689" s="5"/>
      <c r="I689" s="5"/>
      <c r="K689" s="6"/>
      <c r="L689" s="6"/>
      <c r="M689" s="6"/>
      <c r="N689" s="6"/>
      <c r="O689" s="5"/>
      <c r="P689" s="5"/>
      <c r="Q689" s="308"/>
      <c r="R689" s="292"/>
      <c r="S689" s="5"/>
      <c r="T689" s="5"/>
      <c r="U689" s="292"/>
      <c r="V689" s="5"/>
      <c r="W689"/>
      <c r="X689"/>
    </row>
    <row r="690" spans="1:24" s="4" customFormat="1" x14ac:dyDescent="0.2">
      <c r="A690" s="1"/>
      <c r="B690" s="3"/>
      <c r="C690" s="13"/>
      <c r="D690"/>
      <c r="E690"/>
      <c r="F690"/>
      <c r="H690" s="5"/>
      <c r="I690" s="5"/>
      <c r="K690" s="6"/>
      <c r="L690" s="6"/>
      <c r="M690" s="6"/>
      <c r="N690" s="6"/>
      <c r="O690" s="5"/>
      <c r="P690" s="5"/>
      <c r="Q690" s="308"/>
      <c r="R690" s="292"/>
      <c r="S690" s="5"/>
      <c r="T690" s="5"/>
      <c r="U690" s="292"/>
      <c r="V690" s="5"/>
      <c r="W690"/>
      <c r="X690"/>
    </row>
    <row r="691" spans="1:24" s="4" customFormat="1" x14ac:dyDescent="0.2">
      <c r="A691" s="1"/>
      <c r="B691" s="3"/>
      <c r="C691" s="13"/>
      <c r="D691"/>
      <c r="E691"/>
      <c r="F691"/>
      <c r="H691" s="5"/>
      <c r="I691" s="5"/>
      <c r="K691" s="6"/>
      <c r="L691" s="6"/>
      <c r="M691" s="6"/>
      <c r="N691" s="6"/>
      <c r="O691" s="5"/>
      <c r="P691" s="5"/>
      <c r="Q691" s="308"/>
      <c r="R691" s="292"/>
      <c r="S691" s="5"/>
      <c r="T691" s="5"/>
      <c r="U691" s="292"/>
      <c r="V691" s="5"/>
      <c r="W691"/>
      <c r="X691"/>
    </row>
    <row r="692" spans="1:24" s="4" customFormat="1" x14ac:dyDescent="0.2">
      <c r="A692" s="1"/>
      <c r="B692" s="3"/>
      <c r="C692" s="13"/>
      <c r="D692"/>
      <c r="E692"/>
      <c r="F692"/>
      <c r="H692" s="5"/>
      <c r="I692" s="5"/>
      <c r="K692" s="6"/>
      <c r="L692" s="6"/>
      <c r="M692" s="6"/>
      <c r="N692" s="6"/>
      <c r="O692" s="5"/>
      <c r="P692" s="5"/>
      <c r="Q692" s="308"/>
      <c r="R692" s="292"/>
      <c r="S692" s="5"/>
      <c r="T692" s="5"/>
      <c r="U692" s="292"/>
      <c r="V692" s="5"/>
      <c r="W692"/>
      <c r="X692"/>
    </row>
    <row r="693" spans="1:24" s="4" customFormat="1" x14ac:dyDescent="0.2">
      <c r="A693" s="1"/>
      <c r="B693" s="3"/>
      <c r="C693" s="13"/>
      <c r="D693"/>
      <c r="E693"/>
      <c r="F693"/>
      <c r="H693" s="5"/>
      <c r="I693" s="5"/>
      <c r="K693" s="6"/>
      <c r="L693" s="6"/>
      <c r="M693" s="6"/>
      <c r="N693" s="6"/>
      <c r="O693" s="5"/>
      <c r="P693" s="5"/>
      <c r="Q693" s="308"/>
      <c r="R693" s="292"/>
      <c r="S693" s="5"/>
      <c r="T693" s="5"/>
      <c r="U693" s="292"/>
      <c r="V693" s="5"/>
      <c r="W693"/>
      <c r="X693"/>
    </row>
    <row r="694" spans="1:24" s="4" customFormat="1" x14ac:dyDescent="0.2">
      <c r="A694" s="1"/>
      <c r="B694" s="3"/>
      <c r="C694" s="13"/>
      <c r="D694"/>
      <c r="E694"/>
      <c r="F694"/>
      <c r="H694" s="5"/>
      <c r="I694" s="5"/>
      <c r="K694" s="6"/>
      <c r="L694" s="6"/>
      <c r="M694" s="6"/>
      <c r="N694" s="6"/>
      <c r="O694" s="5"/>
      <c r="P694" s="5"/>
      <c r="Q694" s="308"/>
      <c r="R694" s="292"/>
      <c r="S694" s="5"/>
      <c r="T694" s="5"/>
      <c r="U694" s="292"/>
      <c r="V694" s="5"/>
      <c r="W694"/>
      <c r="X694"/>
    </row>
    <row r="695" spans="1:24" s="4" customFormat="1" x14ac:dyDescent="0.2">
      <c r="A695" s="1"/>
      <c r="B695" s="3"/>
      <c r="C695" s="13"/>
      <c r="D695"/>
      <c r="E695"/>
      <c r="F695"/>
      <c r="H695" s="5"/>
      <c r="I695" s="5"/>
      <c r="K695" s="6"/>
      <c r="L695" s="6"/>
      <c r="M695" s="6"/>
      <c r="N695" s="6"/>
      <c r="O695" s="5"/>
      <c r="P695" s="5"/>
      <c r="Q695" s="308"/>
      <c r="R695" s="292"/>
      <c r="S695" s="5"/>
      <c r="T695" s="5"/>
      <c r="U695" s="292"/>
      <c r="V695" s="5"/>
      <c r="W695"/>
      <c r="X695"/>
    </row>
    <row r="696" spans="1:24" s="4" customFormat="1" x14ac:dyDescent="0.2">
      <c r="A696" s="1"/>
      <c r="B696" s="3"/>
      <c r="C696" s="13"/>
      <c r="D696"/>
      <c r="E696"/>
      <c r="F696"/>
      <c r="H696" s="5"/>
      <c r="I696" s="5"/>
      <c r="K696" s="6"/>
      <c r="L696" s="6"/>
      <c r="M696" s="6"/>
      <c r="N696" s="6"/>
      <c r="O696" s="5"/>
      <c r="P696" s="5"/>
      <c r="Q696" s="308"/>
      <c r="R696" s="292"/>
      <c r="S696" s="5"/>
      <c r="T696" s="5"/>
      <c r="U696" s="292"/>
      <c r="V696" s="5"/>
      <c r="W696"/>
      <c r="X696"/>
    </row>
    <row r="697" spans="1:24" s="4" customFormat="1" x14ac:dyDescent="0.2">
      <c r="A697" s="1"/>
      <c r="B697" s="3"/>
      <c r="C697" s="13"/>
      <c r="D697"/>
      <c r="E697"/>
      <c r="F697"/>
      <c r="H697" s="5"/>
      <c r="I697" s="5"/>
      <c r="K697" s="6"/>
      <c r="L697" s="6"/>
      <c r="M697" s="6"/>
      <c r="N697" s="6"/>
      <c r="O697" s="5"/>
      <c r="P697" s="5"/>
      <c r="Q697" s="308"/>
      <c r="R697" s="292"/>
      <c r="S697" s="5"/>
      <c r="T697" s="5"/>
      <c r="U697" s="292"/>
      <c r="V697" s="5"/>
      <c r="W697"/>
      <c r="X697"/>
    </row>
    <row r="698" spans="1:24" s="4" customFormat="1" x14ac:dyDescent="0.2">
      <c r="A698" s="1"/>
      <c r="B698" s="3"/>
      <c r="C698" s="13"/>
      <c r="D698"/>
      <c r="E698"/>
      <c r="F698"/>
      <c r="H698" s="5"/>
      <c r="I698" s="5"/>
      <c r="K698" s="6"/>
      <c r="L698" s="6"/>
      <c r="M698" s="6"/>
      <c r="N698" s="6"/>
      <c r="O698" s="5"/>
      <c r="P698" s="5"/>
      <c r="Q698" s="308"/>
      <c r="R698" s="292"/>
      <c r="S698" s="5"/>
      <c r="T698" s="5"/>
      <c r="U698" s="292"/>
      <c r="V698" s="5"/>
      <c r="W698"/>
      <c r="X698"/>
    </row>
    <row r="699" spans="1:24" s="4" customFormat="1" x14ac:dyDescent="0.2">
      <c r="A699" s="1"/>
      <c r="B699" s="3"/>
      <c r="C699" s="13"/>
      <c r="D699"/>
      <c r="E699"/>
      <c r="F699"/>
      <c r="H699" s="5"/>
      <c r="I699" s="5"/>
      <c r="K699" s="6"/>
      <c r="L699" s="6"/>
      <c r="M699" s="6"/>
      <c r="N699" s="6"/>
      <c r="O699" s="5"/>
      <c r="P699" s="5"/>
      <c r="Q699" s="308"/>
      <c r="R699" s="292"/>
      <c r="S699" s="5"/>
      <c r="T699" s="5"/>
      <c r="U699" s="292"/>
      <c r="V699" s="5"/>
      <c r="W699"/>
      <c r="X699"/>
    </row>
    <row r="700" spans="1:24" s="4" customFormat="1" x14ac:dyDescent="0.2">
      <c r="A700" s="1"/>
      <c r="B700" s="3"/>
      <c r="C700" s="13"/>
      <c r="D700"/>
      <c r="E700"/>
      <c r="F700"/>
      <c r="H700" s="5"/>
      <c r="I700" s="5"/>
      <c r="K700" s="6"/>
      <c r="L700" s="6"/>
      <c r="M700" s="6"/>
      <c r="N700" s="6"/>
      <c r="O700" s="5"/>
      <c r="P700" s="5"/>
      <c r="Q700" s="308"/>
      <c r="R700" s="292"/>
      <c r="S700" s="5"/>
      <c r="T700" s="5"/>
      <c r="U700" s="292"/>
      <c r="V700" s="5"/>
      <c r="W700"/>
      <c r="X700"/>
    </row>
    <row r="701" spans="1:24" s="4" customFormat="1" x14ac:dyDescent="0.2">
      <c r="A701" s="1"/>
      <c r="B701" s="3"/>
      <c r="C701" s="13"/>
      <c r="D701"/>
      <c r="E701"/>
      <c r="F701"/>
      <c r="H701" s="5"/>
      <c r="I701" s="5"/>
      <c r="K701" s="6"/>
      <c r="L701" s="6"/>
      <c r="M701" s="6"/>
      <c r="N701" s="6"/>
      <c r="O701" s="5"/>
      <c r="P701" s="5"/>
      <c r="Q701" s="308"/>
      <c r="R701" s="292"/>
      <c r="S701" s="5"/>
      <c r="T701" s="5"/>
      <c r="U701" s="292"/>
      <c r="V701" s="5"/>
      <c r="W701"/>
      <c r="X701"/>
    </row>
    <row r="702" spans="1:24" s="4" customFormat="1" x14ac:dyDescent="0.2">
      <c r="A702" s="1"/>
      <c r="B702" s="3"/>
      <c r="C702" s="13"/>
      <c r="D702"/>
      <c r="E702"/>
      <c r="F702"/>
      <c r="H702" s="5"/>
      <c r="I702" s="5"/>
      <c r="K702" s="6"/>
      <c r="L702" s="6"/>
      <c r="M702" s="6"/>
      <c r="N702" s="6"/>
      <c r="O702" s="5"/>
      <c r="P702" s="5"/>
      <c r="Q702" s="308"/>
      <c r="R702" s="292"/>
      <c r="S702" s="5"/>
      <c r="T702" s="5"/>
      <c r="U702" s="292"/>
      <c r="V702" s="5"/>
      <c r="W702"/>
      <c r="X702"/>
    </row>
    <row r="703" spans="1:24" s="4" customFormat="1" x14ac:dyDescent="0.2">
      <c r="A703" s="1"/>
      <c r="B703" s="3"/>
      <c r="C703" s="13"/>
      <c r="D703"/>
      <c r="E703"/>
      <c r="F703"/>
      <c r="H703" s="5"/>
      <c r="I703" s="5"/>
      <c r="K703" s="6"/>
      <c r="L703" s="6"/>
      <c r="M703" s="6"/>
      <c r="N703" s="6"/>
      <c r="O703" s="5"/>
      <c r="P703" s="5"/>
      <c r="Q703" s="308"/>
      <c r="R703" s="292"/>
      <c r="S703" s="5"/>
      <c r="T703" s="5"/>
      <c r="U703" s="292"/>
      <c r="V703" s="5"/>
      <c r="W703"/>
      <c r="X703"/>
    </row>
    <row r="704" spans="1:24" s="4" customFormat="1" x14ac:dyDescent="0.2">
      <c r="A704" s="1"/>
      <c r="B704" s="3"/>
      <c r="C704" s="13"/>
      <c r="D704"/>
      <c r="E704"/>
      <c r="F704"/>
      <c r="H704" s="5"/>
      <c r="I704" s="5"/>
      <c r="K704" s="6"/>
      <c r="L704" s="6"/>
      <c r="M704" s="6"/>
      <c r="N704" s="6"/>
      <c r="O704" s="5"/>
      <c r="P704" s="5"/>
      <c r="Q704" s="308"/>
      <c r="R704" s="292"/>
      <c r="S704" s="5"/>
      <c r="T704" s="5"/>
      <c r="U704" s="292"/>
      <c r="V704" s="5"/>
      <c r="W704"/>
      <c r="X704"/>
    </row>
    <row r="705" spans="1:24" s="4" customFormat="1" x14ac:dyDescent="0.2">
      <c r="A705" s="1"/>
      <c r="B705" s="3"/>
      <c r="C705" s="13"/>
      <c r="D705"/>
      <c r="E705"/>
      <c r="F705"/>
      <c r="H705" s="5"/>
      <c r="I705" s="5"/>
      <c r="K705" s="6"/>
      <c r="L705" s="6"/>
      <c r="M705" s="6"/>
      <c r="N705" s="6"/>
      <c r="O705" s="5"/>
      <c r="P705" s="5"/>
      <c r="Q705" s="308"/>
      <c r="R705" s="292"/>
      <c r="S705" s="5"/>
      <c r="T705" s="5"/>
      <c r="U705" s="292"/>
      <c r="V705" s="5"/>
      <c r="W705"/>
      <c r="X705"/>
    </row>
    <row r="706" spans="1:24" s="4" customFormat="1" x14ac:dyDescent="0.2">
      <c r="A706" s="1"/>
      <c r="B706" s="3"/>
      <c r="C706" s="13"/>
      <c r="D706"/>
      <c r="E706"/>
      <c r="F706"/>
      <c r="H706" s="5"/>
      <c r="I706" s="5"/>
      <c r="K706" s="6"/>
      <c r="L706" s="6"/>
      <c r="M706" s="6"/>
      <c r="N706" s="6"/>
      <c r="O706" s="5"/>
      <c r="P706" s="5"/>
      <c r="Q706" s="308"/>
      <c r="R706" s="292"/>
      <c r="S706" s="5"/>
      <c r="T706" s="5"/>
      <c r="U706" s="292"/>
      <c r="V706" s="5"/>
      <c r="W706"/>
      <c r="X706"/>
    </row>
    <row r="707" spans="1:24" s="4" customFormat="1" x14ac:dyDescent="0.2">
      <c r="A707" s="1"/>
      <c r="B707" s="3"/>
      <c r="C707" s="13"/>
      <c r="D707"/>
      <c r="E707"/>
      <c r="F707"/>
      <c r="H707" s="5"/>
      <c r="I707" s="5"/>
      <c r="K707" s="6"/>
      <c r="L707" s="6"/>
      <c r="M707" s="6"/>
      <c r="N707" s="6"/>
      <c r="O707" s="5"/>
      <c r="P707" s="5"/>
      <c r="Q707" s="308"/>
      <c r="R707" s="292"/>
      <c r="S707" s="5"/>
      <c r="T707" s="5"/>
      <c r="U707" s="292"/>
      <c r="V707" s="5"/>
      <c r="W707"/>
      <c r="X707"/>
    </row>
    <row r="708" spans="1:24" s="4" customFormat="1" x14ac:dyDescent="0.2">
      <c r="A708" s="1"/>
      <c r="B708" s="3"/>
      <c r="C708" s="13"/>
      <c r="D708"/>
      <c r="E708"/>
      <c r="F708"/>
      <c r="H708" s="5"/>
      <c r="I708" s="5"/>
      <c r="K708" s="6"/>
      <c r="L708" s="6"/>
      <c r="M708" s="6"/>
      <c r="N708" s="6"/>
      <c r="O708" s="5"/>
      <c r="P708" s="5"/>
      <c r="Q708" s="308"/>
      <c r="R708" s="292"/>
      <c r="S708" s="5"/>
      <c r="T708" s="5"/>
      <c r="U708" s="292"/>
      <c r="V708" s="5"/>
      <c r="W708"/>
      <c r="X708"/>
    </row>
    <row r="709" spans="1:24" s="4" customFormat="1" x14ac:dyDescent="0.2">
      <c r="A709" s="1"/>
      <c r="B709" s="3"/>
      <c r="C709" s="13"/>
      <c r="D709"/>
      <c r="E709"/>
      <c r="F709"/>
      <c r="H709" s="5"/>
      <c r="I709" s="5"/>
      <c r="K709" s="6"/>
      <c r="L709" s="6"/>
      <c r="M709" s="6"/>
      <c r="N709" s="6"/>
      <c r="O709" s="5"/>
      <c r="P709" s="5"/>
      <c r="Q709" s="308"/>
      <c r="R709" s="292"/>
      <c r="S709" s="5"/>
      <c r="T709" s="5"/>
      <c r="U709" s="292"/>
      <c r="V709" s="5"/>
      <c r="W709"/>
      <c r="X709"/>
    </row>
    <row r="710" spans="1:24" s="4" customFormat="1" x14ac:dyDescent="0.2">
      <c r="A710" s="1"/>
      <c r="B710" s="3"/>
      <c r="C710" s="13"/>
      <c r="D710"/>
      <c r="E710"/>
      <c r="F710"/>
      <c r="H710" s="5"/>
      <c r="I710" s="5"/>
      <c r="K710" s="6"/>
      <c r="L710" s="6"/>
      <c r="M710" s="6"/>
      <c r="N710" s="6"/>
      <c r="O710" s="5"/>
      <c r="P710" s="5"/>
      <c r="Q710" s="308"/>
      <c r="R710" s="292"/>
      <c r="S710" s="5"/>
      <c r="T710" s="5"/>
      <c r="U710" s="292"/>
      <c r="V710" s="5"/>
      <c r="W710"/>
      <c r="X710"/>
    </row>
    <row r="711" spans="1:24" s="4" customFormat="1" x14ac:dyDescent="0.2">
      <c r="A711" s="1"/>
      <c r="B711" s="3"/>
      <c r="C711" s="13"/>
      <c r="D711"/>
      <c r="E711"/>
      <c r="F711"/>
      <c r="H711" s="5"/>
      <c r="I711" s="5"/>
      <c r="K711" s="6"/>
      <c r="L711" s="6"/>
      <c r="M711" s="6"/>
      <c r="N711" s="6"/>
      <c r="O711" s="5"/>
      <c r="P711" s="5"/>
      <c r="Q711" s="308"/>
      <c r="R711" s="292"/>
      <c r="S711" s="5"/>
      <c r="T711" s="5"/>
      <c r="U711" s="292"/>
      <c r="V711" s="5"/>
      <c r="W711"/>
      <c r="X711"/>
    </row>
    <row r="712" spans="1:24" s="4" customFormat="1" x14ac:dyDescent="0.2">
      <c r="A712" s="1"/>
      <c r="B712" s="3"/>
      <c r="C712" s="13"/>
      <c r="D712"/>
      <c r="E712"/>
      <c r="F712"/>
      <c r="H712" s="5"/>
      <c r="I712" s="5"/>
      <c r="K712" s="6"/>
      <c r="L712" s="6"/>
      <c r="M712" s="6"/>
      <c r="N712" s="6"/>
      <c r="O712" s="5"/>
      <c r="P712" s="5"/>
      <c r="Q712" s="308"/>
      <c r="R712" s="292"/>
      <c r="S712" s="5"/>
      <c r="T712" s="5"/>
      <c r="U712" s="292"/>
      <c r="V712" s="5"/>
      <c r="W712"/>
      <c r="X712"/>
    </row>
    <row r="713" spans="1:24" s="4" customFormat="1" x14ac:dyDescent="0.2">
      <c r="A713" s="1"/>
      <c r="B713" s="3"/>
      <c r="C713" s="13"/>
      <c r="D713"/>
      <c r="E713"/>
      <c r="F713"/>
      <c r="H713" s="5"/>
      <c r="I713" s="5"/>
      <c r="K713" s="6"/>
      <c r="L713" s="6"/>
      <c r="M713" s="6"/>
      <c r="N713" s="6"/>
      <c r="O713" s="5"/>
      <c r="P713" s="5"/>
      <c r="Q713" s="308"/>
      <c r="R713" s="292"/>
      <c r="S713" s="5"/>
      <c r="T713" s="5"/>
      <c r="U713" s="292"/>
      <c r="V713" s="5"/>
      <c r="W713"/>
      <c r="X713"/>
    </row>
    <row r="714" spans="1:24" s="4" customFormat="1" x14ac:dyDescent="0.2">
      <c r="A714" s="1"/>
      <c r="B714" s="3"/>
      <c r="C714" s="13"/>
      <c r="D714"/>
      <c r="E714"/>
      <c r="F714"/>
      <c r="H714" s="5"/>
      <c r="I714" s="5"/>
      <c r="K714" s="6"/>
      <c r="L714" s="6"/>
      <c r="M714" s="6"/>
      <c r="N714" s="6"/>
      <c r="O714" s="5"/>
      <c r="P714" s="5"/>
      <c r="Q714" s="308"/>
      <c r="R714" s="292"/>
      <c r="S714" s="5"/>
      <c r="T714" s="5"/>
      <c r="U714" s="292"/>
      <c r="V714" s="5"/>
      <c r="W714"/>
      <c r="X714"/>
    </row>
    <row r="715" spans="1:24" s="4" customFormat="1" x14ac:dyDescent="0.2">
      <c r="A715" s="1"/>
      <c r="B715" s="3"/>
      <c r="C715" s="13"/>
      <c r="D715"/>
      <c r="E715"/>
      <c r="F715"/>
      <c r="H715" s="5"/>
      <c r="I715" s="5"/>
      <c r="K715" s="6"/>
      <c r="L715" s="6"/>
      <c r="M715" s="6"/>
      <c r="N715" s="6"/>
      <c r="O715" s="5"/>
      <c r="P715" s="5"/>
      <c r="Q715" s="308"/>
      <c r="R715" s="292"/>
      <c r="S715" s="5"/>
      <c r="T715" s="5"/>
      <c r="U715" s="292"/>
      <c r="V715" s="5"/>
      <c r="W715"/>
      <c r="X715"/>
    </row>
    <row r="716" spans="1:24" s="4" customFormat="1" x14ac:dyDescent="0.2">
      <c r="A716" s="1"/>
      <c r="B716" s="3"/>
      <c r="C716" s="13"/>
      <c r="D716"/>
      <c r="E716"/>
      <c r="F716"/>
      <c r="H716" s="5"/>
      <c r="I716" s="5"/>
      <c r="K716" s="6"/>
      <c r="L716" s="6"/>
      <c r="M716" s="6"/>
      <c r="N716" s="6"/>
      <c r="O716" s="5"/>
      <c r="P716" s="5"/>
      <c r="Q716" s="308"/>
      <c r="R716" s="292"/>
      <c r="S716" s="5"/>
      <c r="T716" s="5"/>
      <c r="U716" s="292"/>
      <c r="V716" s="5"/>
      <c r="W716"/>
      <c r="X716"/>
    </row>
    <row r="717" spans="1:24" s="4" customFormat="1" x14ac:dyDescent="0.2">
      <c r="A717" s="1"/>
      <c r="B717" s="3"/>
      <c r="C717" s="13"/>
      <c r="D717"/>
      <c r="E717"/>
      <c r="F717"/>
      <c r="H717" s="5"/>
      <c r="I717" s="5"/>
      <c r="K717" s="6"/>
      <c r="L717" s="6"/>
      <c r="M717" s="6"/>
      <c r="N717" s="6"/>
      <c r="O717" s="5"/>
      <c r="P717" s="5"/>
      <c r="Q717" s="308"/>
      <c r="R717" s="292"/>
      <c r="S717" s="5"/>
      <c r="T717" s="5"/>
      <c r="U717" s="292"/>
      <c r="V717" s="5"/>
      <c r="W717"/>
      <c r="X717"/>
    </row>
    <row r="718" spans="1:24" s="4" customFormat="1" x14ac:dyDescent="0.2">
      <c r="A718" s="1"/>
      <c r="B718" s="3"/>
      <c r="C718" s="13"/>
      <c r="D718"/>
      <c r="E718"/>
      <c r="F718"/>
      <c r="H718" s="5"/>
      <c r="I718" s="5"/>
      <c r="K718" s="6"/>
      <c r="L718" s="6"/>
      <c r="M718" s="6"/>
      <c r="N718" s="6"/>
      <c r="O718" s="5"/>
      <c r="P718" s="5"/>
      <c r="Q718" s="308"/>
      <c r="R718" s="292"/>
      <c r="S718" s="5"/>
      <c r="T718" s="5"/>
      <c r="U718" s="292"/>
      <c r="V718" s="5"/>
      <c r="W718"/>
      <c r="X718"/>
    </row>
    <row r="719" spans="1:24" s="4" customFormat="1" x14ac:dyDescent="0.2">
      <c r="A719" s="1"/>
      <c r="B719" s="3"/>
      <c r="C719" s="13"/>
      <c r="D719"/>
      <c r="E719"/>
      <c r="F719"/>
      <c r="H719" s="5"/>
      <c r="I719" s="5"/>
      <c r="K719" s="6"/>
      <c r="L719" s="6"/>
      <c r="M719" s="6"/>
      <c r="N719" s="6"/>
      <c r="O719" s="5"/>
      <c r="P719" s="5"/>
      <c r="Q719" s="308"/>
      <c r="R719" s="292"/>
      <c r="S719" s="5"/>
      <c r="T719" s="5"/>
      <c r="U719" s="292"/>
      <c r="V719" s="5"/>
      <c r="W719"/>
      <c r="X719"/>
    </row>
    <row r="720" spans="1:24" s="4" customFormat="1" x14ac:dyDescent="0.2">
      <c r="A720" s="1"/>
      <c r="B720" s="3"/>
      <c r="C720" s="13"/>
      <c r="D720"/>
      <c r="E720"/>
      <c r="F720"/>
      <c r="H720" s="5"/>
      <c r="I720" s="5"/>
      <c r="K720" s="6"/>
      <c r="L720" s="6"/>
      <c r="M720" s="6"/>
      <c r="N720" s="6"/>
      <c r="O720" s="5"/>
      <c r="P720" s="5"/>
      <c r="Q720" s="308"/>
      <c r="R720" s="292"/>
      <c r="S720" s="5"/>
      <c r="T720" s="5"/>
      <c r="U720" s="292"/>
      <c r="V720" s="5"/>
      <c r="W720"/>
      <c r="X720"/>
    </row>
    <row r="721" spans="1:24" s="4" customFormat="1" x14ac:dyDescent="0.2">
      <c r="A721" s="1"/>
      <c r="B721" s="3"/>
      <c r="C721" s="13"/>
      <c r="D721"/>
      <c r="E721"/>
      <c r="F721"/>
      <c r="H721" s="5"/>
      <c r="I721" s="5"/>
      <c r="K721" s="6"/>
      <c r="L721" s="6"/>
      <c r="M721" s="6"/>
      <c r="N721" s="6"/>
      <c r="O721" s="5"/>
      <c r="P721" s="5"/>
      <c r="Q721" s="308"/>
      <c r="R721" s="292"/>
      <c r="S721" s="5"/>
      <c r="T721" s="5"/>
      <c r="U721" s="292"/>
      <c r="V721" s="5"/>
      <c r="W721"/>
      <c r="X721"/>
    </row>
    <row r="722" spans="1:24" s="4" customFormat="1" x14ac:dyDescent="0.2">
      <c r="A722" s="1"/>
      <c r="B722" s="3"/>
      <c r="C722" s="13"/>
      <c r="D722"/>
      <c r="E722"/>
      <c r="F722"/>
      <c r="H722" s="5"/>
      <c r="I722" s="5"/>
      <c r="K722" s="6"/>
      <c r="L722" s="6"/>
      <c r="M722" s="6"/>
      <c r="N722" s="6"/>
      <c r="O722" s="5"/>
      <c r="P722" s="5"/>
      <c r="Q722" s="308"/>
      <c r="R722" s="292"/>
      <c r="S722" s="5"/>
      <c r="T722" s="5"/>
      <c r="U722" s="292"/>
      <c r="V722" s="5"/>
      <c r="W722"/>
      <c r="X722"/>
    </row>
    <row r="723" spans="1:24" s="4" customFormat="1" x14ac:dyDescent="0.2">
      <c r="A723" s="1"/>
      <c r="B723" s="3"/>
      <c r="C723" s="13"/>
      <c r="D723"/>
      <c r="E723"/>
      <c r="F723"/>
      <c r="H723" s="5"/>
      <c r="I723" s="5"/>
      <c r="K723" s="6"/>
      <c r="L723" s="6"/>
      <c r="M723" s="6"/>
      <c r="N723" s="6"/>
      <c r="O723" s="5"/>
      <c r="P723" s="5"/>
      <c r="Q723" s="308"/>
      <c r="R723" s="292"/>
      <c r="S723" s="5"/>
      <c r="T723" s="5"/>
      <c r="U723" s="292"/>
      <c r="V723" s="5"/>
      <c r="W723"/>
      <c r="X723"/>
    </row>
    <row r="724" spans="1:24" s="4" customFormat="1" x14ac:dyDescent="0.2">
      <c r="A724" s="1"/>
      <c r="B724" s="3"/>
      <c r="C724" s="13"/>
      <c r="D724"/>
      <c r="E724"/>
      <c r="F724"/>
      <c r="H724" s="5"/>
      <c r="I724" s="5"/>
      <c r="K724" s="6"/>
      <c r="L724" s="6"/>
      <c r="M724" s="6"/>
      <c r="N724" s="6"/>
      <c r="O724" s="5"/>
      <c r="P724" s="5"/>
      <c r="Q724" s="308"/>
      <c r="R724" s="292"/>
      <c r="S724" s="5"/>
      <c r="T724" s="5"/>
      <c r="U724" s="292"/>
      <c r="V724" s="5"/>
      <c r="W724"/>
      <c r="X724"/>
    </row>
    <row r="725" spans="1:24" s="4" customFormat="1" x14ac:dyDescent="0.2">
      <c r="A725" s="1"/>
      <c r="B725" s="3"/>
      <c r="C725" s="13"/>
      <c r="D725"/>
      <c r="E725"/>
      <c r="F725"/>
      <c r="H725" s="5"/>
      <c r="I725" s="5"/>
      <c r="K725" s="6"/>
      <c r="L725" s="6"/>
      <c r="M725" s="6"/>
      <c r="N725" s="6"/>
      <c r="O725" s="5"/>
      <c r="P725" s="5"/>
      <c r="Q725" s="308"/>
      <c r="R725" s="292"/>
      <c r="S725" s="5"/>
      <c r="T725" s="5"/>
      <c r="U725" s="292"/>
      <c r="V725" s="5"/>
      <c r="W725"/>
      <c r="X725"/>
    </row>
    <row r="726" spans="1:24" s="4" customFormat="1" x14ac:dyDescent="0.2">
      <c r="A726" s="1"/>
      <c r="B726" s="3"/>
      <c r="C726" s="13"/>
      <c r="D726"/>
      <c r="E726"/>
      <c r="F726"/>
      <c r="H726" s="5"/>
      <c r="I726" s="5"/>
      <c r="K726" s="6"/>
      <c r="L726" s="6"/>
      <c r="M726" s="6"/>
      <c r="N726" s="6"/>
      <c r="O726" s="5"/>
      <c r="P726" s="5"/>
      <c r="Q726" s="308"/>
      <c r="R726" s="292"/>
      <c r="S726" s="5"/>
      <c r="T726" s="5"/>
      <c r="U726" s="292"/>
      <c r="V726" s="5"/>
      <c r="W726"/>
      <c r="X726"/>
    </row>
    <row r="727" spans="1:24" s="4" customFormat="1" x14ac:dyDescent="0.2">
      <c r="A727" s="1"/>
      <c r="B727" s="3"/>
      <c r="C727" s="13"/>
      <c r="D727"/>
      <c r="E727"/>
      <c r="F727"/>
      <c r="H727" s="5"/>
      <c r="I727" s="5"/>
      <c r="K727" s="6"/>
      <c r="L727" s="6"/>
      <c r="M727" s="6"/>
      <c r="N727" s="6"/>
      <c r="O727" s="5"/>
      <c r="P727" s="5"/>
      <c r="Q727" s="308"/>
      <c r="R727" s="292"/>
      <c r="S727" s="5"/>
      <c r="T727" s="5"/>
      <c r="U727" s="292"/>
      <c r="V727" s="5"/>
      <c r="W727"/>
      <c r="X727"/>
    </row>
    <row r="728" spans="1:24" s="4" customFormat="1" x14ac:dyDescent="0.2">
      <c r="A728" s="1"/>
      <c r="B728" s="3"/>
      <c r="C728" s="13"/>
      <c r="D728"/>
      <c r="E728"/>
      <c r="F728"/>
      <c r="H728" s="5"/>
      <c r="I728" s="5"/>
      <c r="K728" s="6"/>
      <c r="L728" s="6"/>
      <c r="M728" s="6"/>
      <c r="N728" s="6"/>
      <c r="O728" s="5"/>
      <c r="P728" s="5"/>
      <c r="Q728" s="308"/>
      <c r="R728" s="292"/>
      <c r="S728" s="5"/>
      <c r="T728" s="5"/>
      <c r="U728" s="292"/>
      <c r="V728" s="5"/>
      <c r="W728"/>
      <c r="X728"/>
    </row>
    <row r="729" spans="1:24" s="4" customFormat="1" x14ac:dyDescent="0.2">
      <c r="A729" s="1"/>
      <c r="B729" s="3"/>
      <c r="C729" s="13"/>
      <c r="D729"/>
      <c r="E729"/>
      <c r="F729"/>
      <c r="H729" s="5"/>
      <c r="I729" s="5"/>
      <c r="K729" s="6"/>
      <c r="L729" s="6"/>
      <c r="M729" s="6"/>
      <c r="N729" s="6"/>
      <c r="O729" s="5"/>
      <c r="P729" s="5"/>
      <c r="Q729" s="308"/>
      <c r="R729" s="292"/>
      <c r="S729" s="5"/>
      <c r="T729" s="5"/>
      <c r="U729" s="292"/>
      <c r="V729" s="5"/>
      <c r="W729"/>
      <c r="X729"/>
    </row>
    <row r="730" spans="1:24" s="4" customFormat="1" x14ac:dyDescent="0.2">
      <c r="A730" s="1"/>
      <c r="B730" s="3"/>
      <c r="C730" s="13"/>
      <c r="D730"/>
      <c r="E730"/>
      <c r="F730"/>
      <c r="H730" s="5"/>
      <c r="I730" s="5"/>
      <c r="K730" s="6"/>
      <c r="L730" s="6"/>
      <c r="M730" s="6"/>
      <c r="N730" s="6"/>
      <c r="O730" s="5"/>
      <c r="P730" s="5"/>
      <c r="Q730" s="308"/>
      <c r="R730" s="292"/>
      <c r="S730" s="5"/>
      <c r="T730" s="5"/>
      <c r="U730" s="292"/>
      <c r="V730" s="5"/>
      <c r="W730"/>
      <c r="X730"/>
    </row>
    <row r="731" spans="1:24" s="4" customFormat="1" x14ac:dyDescent="0.2">
      <c r="A731" s="1"/>
      <c r="B731" s="3"/>
      <c r="C731" s="13"/>
      <c r="D731"/>
      <c r="E731"/>
      <c r="F731"/>
      <c r="H731" s="5"/>
      <c r="I731" s="5"/>
      <c r="K731" s="6"/>
      <c r="L731" s="6"/>
      <c r="M731" s="6"/>
      <c r="N731" s="6"/>
      <c r="O731" s="5"/>
      <c r="P731" s="5"/>
      <c r="Q731" s="308"/>
      <c r="R731" s="292"/>
      <c r="S731" s="5"/>
      <c r="T731" s="5"/>
      <c r="U731" s="292"/>
      <c r="V731" s="5"/>
      <c r="W731"/>
      <c r="X731"/>
    </row>
    <row r="732" spans="1:24" s="4" customFormat="1" x14ac:dyDescent="0.2">
      <c r="A732" s="1"/>
      <c r="B732" s="3"/>
      <c r="C732" s="13"/>
      <c r="D732"/>
      <c r="E732"/>
      <c r="F732"/>
      <c r="H732" s="5"/>
      <c r="I732" s="5"/>
      <c r="K732" s="6"/>
      <c r="L732" s="6"/>
      <c r="M732" s="6"/>
      <c r="N732" s="6"/>
      <c r="O732" s="5"/>
      <c r="P732" s="5"/>
      <c r="Q732" s="308"/>
      <c r="R732" s="292"/>
      <c r="S732" s="5"/>
      <c r="T732" s="5"/>
      <c r="U732" s="292"/>
      <c r="V732" s="5"/>
      <c r="W732"/>
      <c r="X732"/>
    </row>
    <row r="733" spans="1:24" s="4" customFormat="1" x14ac:dyDescent="0.2">
      <c r="A733" s="1"/>
      <c r="B733" s="3"/>
      <c r="C733" s="13"/>
      <c r="D733"/>
      <c r="E733"/>
      <c r="F733"/>
      <c r="H733" s="5"/>
      <c r="I733" s="5"/>
      <c r="K733" s="6"/>
      <c r="L733" s="6"/>
      <c r="M733" s="6"/>
      <c r="N733" s="6"/>
      <c r="O733" s="5"/>
      <c r="P733" s="5"/>
      <c r="Q733" s="308"/>
      <c r="R733" s="292"/>
      <c r="S733" s="5"/>
      <c r="T733" s="5"/>
      <c r="U733" s="292"/>
      <c r="V733" s="5"/>
      <c r="W733"/>
      <c r="X733"/>
    </row>
    <row r="734" spans="1:24" s="4" customFormat="1" x14ac:dyDescent="0.2">
      <c r="A734" s="1"/>
      <c r="B734" s="3"/>
      <c r="C734" s="13"/>
      <c r="D734"/>
      <c r="E734"/>
      <c r="F734"/>
      <c r="H734" s="5"/>
      <c r="I734" s="5"/>
      <c r="K734" s="6"/>
      <c r="L734" s="6"/>
      <c r="M734" s="6"/>
      <c r="N734" s="6"/>
      <c r="O734" s="5"/>
      <c r="P734" s="5"/>
      <c r="Q734" s="308"/>
      <c r="R734" s="292"/>
      <c r="S734" s="5"/>
      <c r="T734" s="5"/>
      <c r="U734" s="292"/>
      <c r="V734" s="5"/>
      <c r="W734"/>
      <c r="X734"/>
    </row>
    <row r="735" spans="1:24" s="4" customFormat="1" x14ac:dyDescent="0.2">
      <c r="A735" s="1"/>
      <c r="B735" s="3"/>
      <c r="C735" s="13"/>
      <c r="D735"/>
      <c r="E735"/>
      <c r="F735"/>
      <c r="H735" s="5"/>
      <c r="I735" s="5"/>
      <c r="K735" s="6"/>
      <c r="L735" s="6"/>
      <c r="M735" s="6"/>
      <c r="N735" s="6"/>
      <c r="O735" s="5"/>
      <c r="P735" s="5"/>
      <c r="Q735" s="308"/>
      <c r="R735" s="292"/>
      <c r="S735" s="5"/>
      <c r="T735" s="5"/>
      <c r="U735" s="292"/>
      <c r="V735" s="5"/>
      <c r="W735"/>
      <c r="X735"/>
    </row>
    <row r="736" spans="1:24" s="4" customFormat="1" x14ac:dyDescent="0.2">
      <c r="A736" s="1"/>
      <c r="B736" s="3"/>
      <c r="C736" s="13"/>
      <c r="D736"/>
      <c r="E736"/>
      <c r="F736"/>
      <c r="H736" s="5"/>
      <c r="I736" s="5"/>
      <c r="K736" s="6"/>
      <c r="L736" s="6"/>
      <c r="M736" s="6"/>
      <c r="N736" s="6"/>
      <c r="O736" s="5"/>
      <c r="P736" s="5"/>
      <c r="Q736" s="308"/>
      <c r="R736" s="292"/>
      <c r="S736" s="5"/>
      <c r="T736" s="5"/>
      <c r="U736" s="292"/>
      <c r="V736" s="5"/>
      <c r="W736"/>
      <c r="X736"/>
    </row>
    <row r="737" spans="1:24" s="4" customFormat="1" x14ac:dyDescent="0.2">
      <c r="A737" s="1"/>
      <c r="B737" s="3"/>
      <c r="C737" s="13"/>
      <c r="D737"/>
      <c r="E737"/>
      <c r="F737"/>
      <c r="H737" s="5"/>
      <c r="I737" s="5"/>
      <c r="K737" s="6"/>
      <c r="L737" s="6"/>
      <c r="M737" s="6"/>
      <c r="N737" s="6"/>
      <c r="O737" s="5"/>
      <c r="P737" s="5"/>
      <c r="Q737" s="308"/>
      <c r="R737" s="292"/>
      <c r="S737" s="5"/>
      <c r="T737" s="5"/>
      <c r="U737" s="292"/>
      <c r="V737" s="5"/>
      <c r="W737"/>
      <c r="X737"/>
    </row>
    <row r="738" spans="1:24" s="4" customFormat="1" x14ac:dyDescent="0.2">
      <c r="A738" s="1"/>
      <c r="B738" s="3"/>
      <c r="C738" s="13"/>
      <c r="D738"/>
      <c r="E738"/>
      <c r="F738"/>
      <c r="H738" s="5"/>
      <c r="I738" s="5"/>
      <c r="K738" s="6"/>
      <c r="L738" s="6"/>
      <c r="M738" s="6"/>
      <c r="N738" s="6"/>
      <c r="O738" s="5"/>
      <c r="P738" s="5"/>
      <c r="Q738" s="308"/>
      <c r="R738" s="292"/>
      <c r="S738" s="5"/>
      <c r="T738" s="5"/>
      <c r="U738" s="292"/>
      <c r="V738" s="5"/>
      <c r="W738"/>
      <c r="X738"/>
    </row>
    <row r="739" spans="1:24" s="4" customFormat="1" x14ac:dyDescent="0.2">
      <c r="A739" s="1"/>
      <c r="B739" s="3"/>
      <c r="C739" s="13"/>
      <c r="D739"/>
      <c r="E739"/>
      <c r="F739"/>
      <c r="H739" s="5"/>
      <c r="I739" s="5"/>
      <c r="K739" s="6"/>
      <c r="L739" s="6"/>
      <c r="M739" s="6"/>
      <c r="N739" s="6"/>
      <c r="O739" s="5"/>
      <c r="P739" s="5"/>
      <c r="Q739" s="308"/>
      <c r="R739" s="292"/>
      <c r="S739" s="5"/>
      <c r="T739" s="5"/>
      <c r="U739" s="292"/>
      <c r="V739" s="5"/>
      <c r="W739"/>
      <c r="X739"/>
    </row>
    <row r="740" spans="1:24" s="4" customFormat="1" x14ac:dyDescent="0.2">
      <c r="A740" s="1"/>
      <c r="B740" s="3"/>
      <c r="C740" s="13"/>
      <c r="D740"/>
      <c r="E740"/>
      <c r="F740"/>
      <c r="H740" s="5"/>
      <c r="I740" s="5"/>
      <c r="K740" s="6"/>
      <c r="L740" s="6"/>
      <c r="M740" s="6"/>
      <c r="N740" s="6"/>
      <c r="O740" s="5"/>
      <c r="P740" s="5"/>
      <c r="Q740" s="308"/>
      <c r="R740" s="292"/>
      <c r="S740" s="5"/>
      <c r="T740" s="5"/>
      <c r="U740" s="292"/>
      <c r="V740" s="5"/>
      <c r="W740"/>
      <c r="X740"/>
    </row>
    <row r="741" spans="1:24" s="4" customFormat="1" x14ac:dyDescent="0.2">
      <c r="A741" s="1"/>
      <c r="B741" s="3"/>
      <c r="C741" s="13"/>
      <c r="D741"/>
      <c r="E741"/>
      <c r="F741"/>
      <c r="H741" s="5"/>
      <c r="I741" s="5"/>
      <c r="K741" s="6"/>
      <c r="L741" s="6"/>
      <c r="M741" s="6"/>
      <c r="N741" s="6"/>
      <c r="O741" s="5"/>
      <c r="P741" s="5"/>
      <c r="Q741" s="308"/>
      <c r="R741" s="292"/>
      <c r="S741" s="5"/>
      <c r="T741" s="5"/>
      <c r="U741" s="292"/>
      <c r="V741" s="5"/>
      <c r="W741"/>
      <c r="X741"/>
    </row>
    <row r="742" spans="1:24" s="4" customFormat="1" x14ac:dyDescent="0.2">
      <c r="A742" s="1"/>
      <c r="B742" s="3"/>
      <c r="C742" s="13"/>
      <c r="D742"/>
      <c r="E742"/>
      <c r="F742"/>
      <c r="H742" s="5"/>
      <c r="I742" s="5"/>
      <c r="K742" s="6"/>
      <c r="L742" s="6"/>
      <c r="M742" s="6"/>
      <c r="N742" s="6"/>
      <c r="O742" s="5"/>
      <c r="P742" s="5"/>
      <c r="Q742" s="308"/>
      <c r="R742" s="292"/>
      <c r="S742" s="5"/>
      <c r="T742" s="5"/>
      <c r="U742" s="292"/>
      <c r="V742" s="5"/>
      <c r="W742"/>
      <c r="X742"/>
    </row>
    <row r="743" spans="1:24" s="4" customFormat="1" x14ac:dyDescent="0.2">
      <c r="A743" s="1"/>
      <c r="B743" s="3"/>
      <c r="C743" s="13"/>
      <c r="D743"/>
      <c r="E743"/>
      <c r="F743"/>
      <c r="H743" s="5"/>
      <c r="I743" s="5"/>
      <c r="K743" s="6"/>
      <c r="L743" s="6"/>
      <c r="M743" s="6"/>
      <c r="N743" s="6"/>
      <c r="O743" s="5"/>
      <c r="P743" s="5"/>
      <c r="Q743" s="308"/>
      <c r="R743" s="292"/>
      <c r="S743" s="5"/>
      <c r="T743" s="5"/>
      <c r="U743" s="292"/>
      <c r="V743" s="5"/>
      <c r="W743"/>
      <c r="X743"/>
    </row>
    <row r="744" spans="1:24" s="4" customFormat="1" x14ac:dyDescent="0.2">
      <c r="A744" s="1"/>
      <c r="B744" s="3"/>
      <c r="C744" s="13"/>
      <c r="D744"/>
      <c r="E744"/>
      <c r="F744"/>
      <c r="H744" s="5"/>
      <c r="I744" s="5"/>
      <c r="K744" s="6"/>
      <c r="L744" s="6"/>
      <c r="M744" s="6"/>
      <c r="N744" s="6"/>
      <c r="O744" s="5"/>
      <c r="P744" s="5"/>
      <c r="Q744" s="308"/>
      <c r="R744" s="292"/>
      <c r="S744" s="5"/>
      <c r="T744" s="5"/>
      <c r="U744" s="292"/>
      <c r="V744" s="5"/>
      <c r="W744"/>
      <c r="X744"/>
    </row>
    <row r="745" spans="1:24" s="4" customFormat="1" x14ac:dyDescent="0.2">
      <c r="A745" s="1"/>
      <c r="B745" s="3"/>
      <c r="C745" s="13"/>
      <c r="D745"/>
      <c r="E745"/>
      <c r="F745"/>
      <c r="H745" s="5"/>
      <c r="I745" s="5"/>
      <c r="K745" s="6"/>
      <c r="L745" s="6"/>
      <c r="M745" s="6"/>
      <c r="N745" s="6"/>
      <c r="O745" s="5"/>
      <c r="P745" s="5"/>
      <c r="Q745" s="308"/>
      <c r="R745" s="292"/>
      <c r="S745" s="5"/>
      <c r="T745" s="5"/>
      <c r="U745" s="292"/>
      <c r="V745" s="5"/>
      <c r="W745"/>
      <c r="X745"/>
    </row>
    <row r="746" spans="1:24" s="4" customFormat="1" x14ac:dyDescent="0.2">
      <c r="A746" s="1"/>
      <c r="B746" s="3"/>
      <c r="C746" s="13"/>
      <c r="D746"/>
      <c r="E746"/>
      <c r="F746"/>
      <c r="H746" s="5"/>
      <c r="I746" s="5"/>
      <c r="K746" s="6"/>
      <c r="L746" s="6"/>
      <c r="M746" s="6"/>
      <c r="N746" s="6"/>
      <c r="O746" s="5"/>
      <c r="P746" s="5"/>
      <c r="Q746" s="308"/>
      <c r="R746" s="292"/>
      <c r="S746" s="5"/>
      <c r="T746" s="5"/>
      <c r="U746" s="292"/>
      <c r="V746" s="5"/>
      <c r="W746"/>
      <c r="X746"/>
    </row>
    <row r="747" spans="1:24" s="4" customFormat="1" x14ac:dyDescent="0.2">
      <c r="A747" s="1"/>
      <c r="B747" s="3"/>
      <c r="C747" s="13"/>
      <c r="D747"/>
      <c r="E747"/>
      <c r="F747"/>
      <c r="H747" s="5"/>
      <c r="I747" s="5"/>
      <c r="K747" s="6"/>
      <c r="L747" s="6"/>
      <c r="M747" s="6"/>
      <c r="N747" s="6"/>
      <c r="O747" s="5"/>
      <c r="P747" s="5"/>
      <c r="Q747" s="308"/>
      <c r="R747" s="292"/>
      <c r="S747" s="5"/>
      <c r="T747" s="5"/>
      <c r="U747" s="292"/>
      <c r="V747" s="5"/>
      <c r="W747"/>
      <c r="X747"/>
    </row>
    <row r="748" spans="1:24" s="4" customFormat="1" x14ac:dyDescent="0.2">
      <c r="A748" s="1"/>
      <c r="B748" s="3"/>
      <c r="C748" s="13"/>
      <c r="D748"/>
      <c r="E748"/>
      <c r="F748"/>
      <c r="H748" s="5"/>
      <c r="I748" s="5"/>
      <c r="K748" s="6"/>
      <c r="L748" s="6"/>
      <c r="M748" s="6"/>
      <c r="N748" s="6"/>
      <c r="O748" s="5"/>
      <c r="P748" s="5"/>
      <c r="Q748" s="308"/>
      <c r="R748" s="292"/>
      <c r="S748" s="5"/>
      <c r="T748" s="5"/>
      <c r="U748" s="292"/>
      <c r="V748" s="5"/>
      <c r="W748"/>
      <c r="X748"/>
    </row>
    <row r="749" spans="1:24" s="4" customFormat="1" x14ac:dyDescent="0.2">
      <c r="A749" s="1"/>
      <c r="B749" s="3"/>
      <c r="C749" s="13"/>
      <c r="D749"/>
      <c r="E749"/>
      <c r="F749"/>
      <c r="H749" s="5"/>
      <c r="I749" s="5"/>
      <c r="K749" s="6"/>
      <c r="L749" s="6"/>
      <c r="M749" s="6"/>
      <c r="N749" s="6"/>
      <c r="O749" s="5"/>
      <c r="P749" s="5"/>
      <c r="Q749" s="308"/>
      <c r="R749" s="292"/>
      <c r="S749" s="5"/>
      <c r="T749" s="5"/>
      <c r="U749" s="292"/>
      <c r="V749" s="5"/>
      <c r="W749"/>
      <c r="X749"/>
    </row>
    <row r="750" spans="1:24" s="4" customFormat="1" x14ac:dyDescent="0.2">
      <c r="A750" s="1"/>
      <c r="B750" s="3"/>
      <c r="C750" s="13"/>
      <c r="D750"/>
      <c r="E750"/>
      <c r="F750"/>
      <c r="H750" s="5"/>
      <c r="I750" s="5"/>
      <c r="K750" s="6"/>
      <c r="L750" s="6"/>
      <c r="M750" s="6"/>
      <c r="N750" s="6"/>
      <c r="O750" s="5"/>
      <c r="P750" s="5"/>
      <c r="Q750" s="308"/>
      <c r="R750" s="292"/>
      <c r="S750" s="5"/>
      <c r="T750" s="5"/>
      <c r="U750" s="292"/>
      <c r="V750" s="5"/>
      <c r="W750"/>
      <c r="X750"/>
    </row>
    <row r="751" spans="1:24" s="4" customFormat="1" x14ac:dyDescent="0.2">
      <c r="A751" s="1"/>
      <c r="B751" s="3"/>
      <c r="C751" s="13"/>
      <c r="D751"/>
      <c r="E751"/>
      <c r="F751"/>
      <c r="H751" s="5"/>
      <c r="I751" s="5"/>
      <c r="K751" s="6"/>
      <c r="L751" s="6"/>
      <c r="M751" s="6"/>
      <c r="N751" s="6"/>
      <c r="O751" s="5"/>
      <c r="P751" s="5"/>
      <c r="Q751" s="308"/>
      <c r="R751" s="292"/>
      <c r="S751" s="5"/>
      <c r="T751" s="5"/>
      <c r="U751" s="292"/>
      <c r="V751" s="5"/>
      <c r="W751"/>
      <c r="X751"/>
    </row>
    <row r="752" spans="1:24" s="4" customFormat="1" x14ac:dyDescent="0.2">
      <c r="A752" s="1"/>
      <c r="B752" s="3"/>
      <c r="C752" s="13"/>
      <c r="D752"/>
      <c r="E752"/>
      <c r="F752"/>
      <c r="H752" s="5"/>
      <c r="I752" s="5"/>
      <c r="K752" s="6"/>
      <c r="L752" s="6"/>
      <c r="M752" s="6"/>
      <c r="N752" s="6"/>
      <c r="O752" s="5"/>
      <c r="P752" s="5"/>
      <c r="Q752" s="308"/>
      <c r="R752" s="292"/>
      <c r="S752" s="5"/>
      <c r="T752" s="5"/>
      <c r="U752" s="292"/>
      <c r="V752" s="5"/>
      <c r="W752"/>
      <c r="X752"/>
    </row>
    <row r="753" spans="1:24" s="4" customFormat="1" x14ac:dyDescent="0.2">
      <c r="A753" s="1"/>
      <c r="B753" s="3"/>
      <c r="C753" s="13"/>
      <c r="D753"/>
      <c r="E753"/>
      <c r="F753"/>
      <c r="H753" s="5"/>
      <c r="I753" s="5"/>
      <c r="K753" s="6"/>
      <c r="L753" s="6"/>
      <c r="M753" s="6"/>
      <c r="N753" s="6"/>
      <c r="O753" s="5"/>
      <c r="P753" s="5"/>
      <c r="Q753" s="308"/>
      <c r="R753" s="292"/>
      <c r="S753" s="5"/>
      <c r="T753" s="5"/>
      <c r="U753" s="292"/>
      <c r="V753" s="5"/>
      <c r="W753"/>
      <c r="X753"/>
    </row>
    <row r="754" spans="1:24" s="4" customFormat="1" x14ac:dyDescent="0.2">
      <c r="A754" s="1"/>
      <c r="B754" s="3"/>
      <c r="C754" s="13"/>
      <c r="D754"/>
      <c r="E754"/>
      <c r="F754"/>
      <c r="H754" s="5"/>
      <c r="I754" s="5"/>
      <c r="K754" s="6"/>
      <c r="L754" s="6"/>
      <c r="M754" s="6"/>
      <c r="N754" s="6"/>
      <c r="O754" s="5"/>
      <c r="P754" s="5"/>
      <c r="Q754" s="308"/>
      <c r="R754" s="292"/>
      <c r="S754" s="5"/>
      <c r="T754" s="5"/>
      <c r="U754" s="292"/>
      <c r="V754" s="5"/>
      <c r="W754"/>
      <c r="X754"/>
    </row>
    <row r="755" spans="1:24" s="4" customFormat="1" x14ac:dyDescent="0.2">
      <c r="A755" s="1"/>
      <c r="B755" s="3"/>
      <c r="C755" s="13"/>
      <c r="D755"/>
      <c r="E755"/>
      <c r="F755"/>
      <c r="H755" s="5"/>
      <c r="I755" s="5"/>
      <c r="K755" s="6"/>
      <c r="L755" s="6"/>
      <c r="M755" s="6"/>
      <c r="N755" s="6"/>
      <c r="O755" s="5"/>
      <c r="P755" s="5"/>
      <c r="Q755" s="308"/>
      <c r="R755" s="292"/>
      <c r="S755" s="5"/>
      <c r="T755" s="5"/>
      <c r="U755" s="292"/>
      <c r="V755" s="5"/>
      <c r="W755"/>
      <c r="X755"/>
    </row>
    <row r="756" spans="1:24" s="4" customFormat="1" x14ac:dyDescent="0.2">
      <c r="A756" s="1"/>
      <c r="B756" s="3"/>
      <c r="C756" s="13"/>
      <c r="D756"/>
      <c r="E756"/>
      <c r="F756"/>
      <c r="H756" s="5"/>
      <c r="I756" s="5"/>
      <c r="K756" s="6"/>
      <c r="L756" s="6"/>
      <c r="M756" s="6"/>
      <c r="N756" s="6"/>
      <c r="O756" s="5"/>
      <c r="P756" s="5"/>
      <c r="Q756" s="308"/>
      <c r="R756" s="292"/>
      <c r="S756" s="5"/>
      <c r="T756" s="5"/>
      <c r="U756" s="292"/>
      <c r="V756" s="5"/>
      <c r="W756"/>
      <c r="X756"/>
    </row>
    <row r="757" spans="1:24" s="4" customFormat="1" x14ac:dyDescent="0.2">
      <c r="A757" s="1"/>
      <c r="B757" s="3"/>
      <c r="C757" s="13"/>
      <c r="D757"/>
      <c r="E757"/>
      <c r="F757"/>
      <c r="H757" s="5"/>
      <c r="I757" s="5"/>
      <c r="K757" s="6"/>
      <c r="L757" s="6"/>
      <c r="M757" s="6"/>
      <c r="N757" s="6"/>
      <c r="O757" s="5"/>
      <c r="P757" s="5"/>
      <c r="Q757" s="308"/>
      <c r="R757" s="292"/>
      <c r="S757" s="5"/>
      <c r="T757" s="5"/>
      <c r="U757" s="292"/>
      <c r="V757" s="5"/>
      <c r="W757"/>
      <c r="X757"/>
    </row>
    <row r="758" spans="1:24" s="4" customFormat="1" x14ac:dyDescent="0.2">
      <c r="A758" s="1"/>
      <c r="B758" s="3"/>
      <c r="C758" s="13"/>
      <c r="D758"/>
      <c r="E758"/>
      <c r="F758"/>
      <c r="H758" s="5"/>
      <c r="I758" s="5"/>
      <c r="K758" s="6"/>
      <c r="L758" s="6"/>
      <c r="M758" s="6"/>
      <c r="N758" s="6"/>
      <c r="O758" s="5"/>
      <c r="P758" s="5"/>
      <c r="Q758" s="308"/>
      <c r="R758" s="292"/>
      <c r="S758" s="5"/>
      <c r="T758" s="5"/>
      <c r="U758" s="292"/>
      <c r="V758" s="5"/>
      <c r="W758"/>
      <c r="X758"/>
    </row>
    <row r="759" spans="1:24" s="4" customFormat="1" x14ac:dyDescent="0.2">
      <c r="A759" s="1"/>
      <c r="B759" s="3"/>
      <c r="C759" s="13"/>
      <c r="D759"/>
      <c r="E759"/>
      <c r="F759"/>
      <c r="H759" s="5"/>
      <c r="I759" s="5"/>
      <c r="K759" s="6"/>
      <c r="L759" s="6"/>
      <c r="M759" s="6"/>
      <c r="N759" s="6"/>
      <c r="O759" s="5"/>
      <c r="P759" s="5"/>
      <c r="Q759" s="308"/>
      <c r="R759" s="292"/>
      <c r="S759" s="5"/>
      <c r="T759" s="5"/>
      <c r="U759" s="292"/>
      <c r="V759" s="5"/>
      <c r="W759"/>
      <c r="X759"/>
    </row>
    <row r="760" spans="1:24" s="4" customFormat="1" x14ac:dyDescent="0.2">
      <c r="A760" s="1"/>
      <c r="B760" s="3"/>
      <c r="C760" s="13"/>
      <c r="D760"/>
      <c r="E760"/>
      <c r="F760"/>
      <c r="H760" s="5"/>
      <c r="I760" s="5"/>
      <c r="K760" s="6"/>
      <c r="L760" s="6"/>
      <c r="M760" s="6"/>
      <c r="N760" s="6"/>
      <c r="O760" s="5"/>
      <c r="P760" s="5"/>
      <c r="Q760" s="308"/>
      <c r="R760" s="292"/>
      <c r="S760" s="5"/>
      <c r="T760" s="5"/>
      <c r="U760" s="292"/>
      <c r="V760" s="5"/>
      <c r="W760"/>
      <c r="X760"/>
    </row>
    <row r="761" spans="1:24" s="4" customFormat="1" x14ac:dyDescent="0.2">
      <c r="A761" s="1"/>
      <c r="B761" s="3"/>
      <c r="C761" s="13"/>
      <c r="D761"/>
      <c r="E761"/>
      <c r="F761"/>
      <c r="H761" s="5"/>
      <c r="I761" s="5"/>
      <c r="K761" s="6"/>
      <c r="L761" s="6"/>
      <c r="M761" s="6"/>
      <c r="N761" s="6"/>
      <c r="O761" s="5"/>
      <c r="P761" s="5"/>
      <c r="Q761" s="308"/>
      <c r="R761" s="292"/>
      <c r="S761" s="5"/>
      <c r="T761" s="5"/>
      <c r="U761" s="292"/>
      <c r="V761" s="5"/>
      <c r="W761"/>
      <c r="X761"/>
    </row>
    <row r="762" spans="1:24" s="4" customFormat="1" x14ac:dyDescent="0.2">
      <c r="A762" s="1"/>
      <c r="B762" s="3"/>
      <c r="C762" s="13"/>
      <c r="D762"/>
      <c r="E762"/>
      <c r="F762"/>
      <c r="H762" s="5"/>
      <c r="I762" s="5"/>
      <c r="K762" s="6"/>
      <c r="L762" s="6"/>
      <c r="M762" s="6"/>
      <c r="N762" s="6"/>
      <c r="O762" s="5"/>
      <c r="P762" s="5"/>
      <c r="Q762" s="308"/>
      <c r="R762" s="292"/>
      <c r="S762" s="5"/>
      <c r="T762" s="5"/>
      <c r="U762" s="292"/>
      <c r="V762" s="5"/>
      <c r="W762"/>
      <c r="X762"/>
    </row>
    <row r="763" spans="1:24" s="4" customFormat="1" x14ac:dyDescent="0.2">
      <c r="A763" s="1"/>
      <c r="B763" s="3"/>
      <c r="C763" s="13"/>
      <c r="D763"/>
      <c r="E763"/>
      <c r="F763"/>
      <c r="H763" s="5"/>
      <c r="I763" s="5"/>
      <c r="K763" s="6"/>
      <c r="L763" s="6"/>
      <c r="M763" s="6"/>
      <c r="N763" s="6"/>
      <c r="O763" s="5"/>
      <c r="P763" s="5"/>
      <c r="Q763" s="308"/>
      <c r="R763" s="292"/>
      <c r="S763" s="5"/>
      <c r="T763" s="5"/>
      <c r="U763" s="292"/>
      <c r="V763" s="5"/>
      <c r="W763"/>
      <c r="X763"/>
    </row>
    <row r="764" spans="1:24" s="4" customFormat="1" x14ac:dyDescent="0.2">
      <c r="A764" s="1"/>
      <c r="B764" s="3"/>
      <c r="C764" s="13"/>
      <c r="D764"/>
      <c r="E764"/>
      <c r="F764"/>
      <c r="H764" s="5"/>
      <c r="I764" s="5"/>
      <c r="K764" s="6"/>
      <c r="L764" s="6"/>
      <c r="M764" s="6"/>
      <c r="N764" s="6"/>
      <c r="O764" s="5"/>
      <c r="P764" s="5"/>
      <c r="Q764" s="308"/>
      <c r="R764" s="292"/>
      <c r="S764" s="5"/>
      <c r="T764" s="5"/>
      <c r="U764" s="292"/>
      <c r="V764" s="5"/>
      <c r="W764"/>
      <c r="X764"/>
    </row>
    <row r="765" spans="1:24" s="4" customFormat="1" x14ac:dyDescent="0.2">
      <c r="A765" s="1"/>
      <c r="B765" s="3"/>
      <c r="C765" s="13"/>
      <c r="D765"/>
      <c r="E765"/>
      <c r="F765"/>
      <c r="H765" s="5"/>
      <c r="I765" s="5"/>
      <c r="K765" s="6"/>
      <c r="L765" s="6"/>
      <c r="M765" s="6"/>
      <c r="N765" s="6"/>
      <c r="O765" s="5"/>
      <c r="P765" s="5"/>
      <c r="Q765" s="308"/>
      <c r="R765" s="292"/>
      <c r="S765" s="5"/>
      <c r="T765" s="5"/>
      <c r="U765" s="292"/>
      <c r="V765" s="5"/>
      <c r="W765"/>
      <c r="X765"/>
    </row>
    <row r="766" spans="1:24" s="4" customFormat="1" x14ac:dyDescent="0.2">
      <c r="A766" s="1"/>
      <c r="B766" s="3"/>
      <c r="C766" s="13"/>
      <c r="D766"/>
      <c r="E766"/>
      <c r="F766"/>
      <c r="H766" s="5"/>
      <c r="I766" s="5"/>
      <c r="K766" s="6"/>
      <c r="L766" s="6"/>
      <c r="M766" s="6"/>
      <c r="N766" s="6"/>
      <c r="O766" s="5"/>
      <c r="P766" s="5"/>
      <c r="Q766" s="308"/>
      <c r="R766" s="292"/>
      <c r="S766" s="5"/>
      <c r="T766" s="5"/>
      <c r="U766" s="292"/>
      <c r="V766" s="5"/>
      <c r="W766"/>
      <c r="X766"/>
    </row>
    <row r="767" spans="1:24" s="4" customFormat="1" x14ac:dyDescent="0.2">
      <c r="A767" s="1"/>
      <c r="B767" s="3"/>
      <c r="C767" s="13"/>
      <c r="D767"/>
      <c r="E767"/>
      <c r="F767"/>
      <c r="H767" s="5"/>
      <c r="I767" s="5"/>
      <c r="K767" s="6"/>
      <c r="L767" s="6"/>
      <c r="M767" s="6"/>
      <c r="N767" s="6"/>
      <c r="O767" s="5"/>
      <c r="P767" s="5"/>
      <c r="Q767" s="308"/>
      <c r="R767" s="292"/>
      <c r="S767" s="5"/>
      <c r="T767" s="5"/>
      <c r="U767" s="292"/>
      <c r="V767" s="5"/>
      <c r="W767"/>
      <c r="X767"/>
    </row>
    <row r="768" spans="1:24" s="4" customFormat="1" x14ac:dyDescent="0.2">
      <c r="A768" s="1"/>
      <c r="B768" s="3"/>
      <c r="C768" s="13"/>
      <c r="D768"/>
      <c r="E768"/>
      <c r="F768"/>
      <c r="H768" s="5"/>
      <c r="I768" s="5"/>
      <c r="K768" s="6"/>
      <c r="L768" s="6"/>
      <c r="M768" s="6"/>
      <c r="N768" s="6"/>
      <c r="O768" s="5"/>
      <c r="P768" s="5"/>
      <c r="Q768" s="308"/>
      <c r="R768" s="292"/>
      <c r="S768" s="5"/>
      <c r="T768" s="5"/>
      <c r="U768" s="292"/>
      <c r="V768" s="5"/>
      <c r="W768"/>
      <c r="X768"/>
    </row>
    <row r="769" spans="1:24" s="4" customFormat="1" x14ac:dyDescent="0.2">
      <c r="A769" s="1"/>
      <c r="B769" s="3"/>
      <c r="C769" s="13"/>
      <c r="D769"/>
      <c r="E769"/>
      <c r="F769"/>
      <c r="H769" s="5"/>
      <c r="I769" s="5"/>
      <c r="K769" s="6"/>
      <c r="L769" s="6"/>
      <c r="M769" s="6"/>
      <c r="N769" s="6"/>
      <c r="O769" s="5"/>
      <c r="P769" s="5"/>
      <c r="Q769" s="308"/>
      <c r="R769" s="292"/>
      <c r="S769" s="5"/>
      <c r="T769" s="5"/>
      <c r="U769" s="292"/>
      <c r="V769" s="5"/>
      <c r="W769"/>
      <c r="X769"/>
    </row>
    <row r="770" spans="1:24" s="4" customFormat="1" x14ac:dyDescent="0.2">
      <c r="A770" s="1"/>
      <c r="B770" s="3"/>
      <c r="C770" s="13"/>
      <c r="D770"/>
      <c r="E770"/>
      <c r="F770"/>
      <c r="H770" s="5"/>
      <c r="I770" s="5"/>
      <c r="K770" s="6"/>
      <c r="L770" s="6"/>
      <c r="M770" s="6"/>
      <c r="N770" s="6"/>
      <c r="O770" s="5"/>
      <c r="P770" s="5"/>
      <c r="Q770" s="308"/>
      <c r="R770" s="292"/>
      <c r="S770" s="5"/>
      <c r="T770" s="5"/>
      <c r="U770" s="292"/>
      <c r="V770" s="5"/>
      <c r="W770"/>
      <c r="X770"/>
    </row>
    <row r="771" spans="1:24" s="4" customFormat="1" x14ac:dyDescent="0.2">
      <c r="A771" s="1"/>
      <c r="B771" s="3"/>
      <c r="C771" s="13"/>
      <c r="D771"/>
      <c r="E771"/>
      <c r="F771"/>
      <c r="H771" s="5"/>
      <c r="I771" s="5"/>
      <c r="K771" s="6"/>
      <c r="L771" s="6"/>
      <c r="M771" s="6"/>
      <c r="N771" s="6"/>
      <c r="O771" s="5"/>
      <c r="P771" s="5"/>
      <c r="Q771" s="308"/>
      <c r="R771" s="292"/>
      <c r="S771" s="5"/>
      <c r="T771" s="5"/>
      <c r="U771" s="292"/>
      <c r="V771" s="5"/>
      <c r="W771"/>
      <c r="X771"/>
    </row>
    <row r="772" spans="1:24" s="4" customFormat="1" x14ac:dyDescent="0.2">
      <c r="A772" s="1"/>
      <c r="B772" s="3"/>
      <c r="C772" s="13"/>
      <c r="D772"/>
      <c r="E772"/>
      <c r="F772"/>
      <c r="H772" s="5"/>
      <c r="I772" s="5"/>
      <c r="K772" s="6"/>
      <c r="L772" s="6"/>
      <c r="M772" s="6"/>
      <c r="N772" s="6"/>
      <c r="O772" s="5"/>
      <c r="P772" s="5"/>
      <c r="Q772" s="308"/>
      <c r="R772" s="292"/>
      <c r="S772" s="5"/>
      <c r="T772" s="5"/>
      <c r="U772" s="292"/>
      <c r="V772" s="5"/>
      <c r="W772"/>
      <c r="X772"/>
    </row>
    <row r="773" spans="1:24" s="4" customFormat="1" x14ac:dyDescent="0.2">
      <c r="A773" s="1"/>
      <c r="B773" s="3"/>
      <c r="C773" s="13"/>
      <c r="D773"/>
      <c r="E773"/>
      <c r="F773"/>
      <c r="H773" s="5"/>
      <c r="I773" s="5"/>
      <c r="K773" s="6"/>
      <c r="L773" s="6"/>
      <c r="M773" s="6"/>
      <c r="N773" s="6"/>
      <c r="O773" s="5"/>
      <c r="P773" s="5"/>
      <c r="Q773" s="308"/>
      <c r="R773" s="292"/>
      <c r="S773" s="5"/>
      <c r="T773" s="5"/>
      <c r="U773" s="292"/>
      <c r="V773" s="5"/>
      <c r="W773"/>
      <c r="X773"/>
    </row>
    <row r="774" spans="1:24" s="4" customFormat="1" x14ac:dyDescent="0.2">
      <c r="A774" s="1"/>
      <c r="B774" s="3"/>
      <c r="C774" s="13"/>
      <c r="D774"/>
      <c r="E774"/>
      <c r="F774"/>
      <c r="H774" s="5"/>
      <c r="I774" s="5"/>
      <c r="K774" s="6"/>
      <c r="L774" s="6"/>
      <c r="M774" s="6"/>
      <c r="N774" s="6"/>
      <c r="O774" s="5"/>
      <c r="P774" s="5"/>
      <c r="Q774" s="308"/>
      <c r="R774" s="292"/>
      <c r="S774" s="5"/>
      <c r="T774" s="5"/>
      <c r="U774" s="292"/>
      <c r="V774" s="5"/>
      <c r="W774"/>
      <c r="X774"/>
    </row>
    <row r="775" spans="1:24" s="4" customFormat="1" x14ac:dyDescent="0.2">
      <c r="A775" s="1"/>
      <c r="B775" s="3"/>
      <c r="C775" s="13"/>
      <c r="D775"/>
      <c r="E775"/>
      <c r="F775"/>
      <c r="H775" s="5"/>
      <c r="I775" s="5"/>
      <c r="K775" s="6"/>
      <c r="L775" s="6"/>
      <c r="M775" s="6"/>
      <c r="N775" s="6"/>
      <c r="O775" s="5"/>
      <c r="P775" s="5"/>
      <c r="Q775" s="308"/>
      <c r="R775" s="292"/>
      <c r="S775" s="5"/>
      <c r="T775" s="5"/>
      <c r="U775" s="292"/>
      <c r="V775" s="5"/>
      <c r="W775"/>
      <c r="X775"/>
    </row>
    <row r="776" spans="1:24" s="4" customFormat="1" x14ac:dyDescent="0.2">
      <c r="A776" s="1"/>
      <c r="B776" s="3"/>
      <c r="C776" s="13"/>
      <c r="D776"/>
      <c r="E776"/>
      <c r="F776"/>
      <c r="H776" s="5"/>
      <c r="I776" s="5"/>
      <c r="K776" s="6"/>
      <c r="L776" s="6"/>
      <c r="M776" s="6"/>
      <c r="N776" s="6"/>
      <c r="O776" s="5"/>
      <c r="P776" s="5"/>
      <c r="Q776" s="308"/>
      <c r="R776" s="292"/>
      <c r="S776" s="5"/>
      <c r="T776" s="5"/>
      <c r="U776" s="292"/>
      <c r="V776" s="5"/>
      <c r="W776"/>
      <c r="X776"/>
    </row>
    <row r="777" spans="1:24" s="4" customFormat="1" x14ac:dyDescent="0.2">
      <c r="A777" s="1"/>
      <c r="B777" s="3"/>
      <c r="C777" s="13"/>
      <c r="D777"/>
      <c r="E777"/>
      <c r="F777"/>
      <c r="H777" s="5"/>
      <c r="I777" s="5"/>
      <c r="K777" s="6"/>
      <c r="L777" s="6"/>
      <c r="M777" s="6"/>
      <c r="N777" s="6"/>
      <c r="O777" s="5"/>
      <c r="P777" s="5"/>
      <c r="Q777" s="308"/>
      <c r="R777" s="292"/>
      <c r="S777" s="5"/>
      <c r="T777" s="5"/>
      <c r="U777" s="292"/>
      <c r="V777" s="5"/>
      <c r="W777"/>
      <c r="X777"/>
    </row>
    <row r="778" spans="1:24" s="4" customFormat="1" x14ac:dyDescent="0.2">
      <c r="A778" s="1"/>
      <c r="B778" s="3"/>
      <c r="C778" s="13"/>
      <c r="D778"/>
      <c r="E778"/>
      <c r="F778"/>
      <c r="H778" s="5"/>
      <c r="I778" s="5"/>
      <c r="K778" s="6"/>
      <c r="L778" s="6"/>
      <c r="M778" s="6"/>
      <c r="N778" s="6"/>
      <c r="O778" s="5"/>
      <c r="P778" s="5"/>
      <c r="Q778" s="308"/>
      <c r="R778" s="292"/>
      <c r="S778" s="5"/>
      <c r="T778" s="5"/>
      <c r="U778" s="292"/>
      <c r="V778" s="5"/>
      <c r="W778"/>
      <c r="X778"/>
    </row>
    <row r="779" spans="1:24" s="4" customFormat="1" x14ac:dyDescent="0.2">
      <c r="A779" s="1"/>
      <c r="B779" s="3"/>
      <c r="C779" s="13"/>
      <c r="D779"/>
      <c r="E779"/>
      <c r="F779"/>
      <c r="H779" s="5"/>
      <c r="I779" s="5"/>
      <c r="K779" s="6"/>
      <c r="L779" s="6"/>
      <c r="M779" s="6"/>
      <c r="N779" s="6"/>
      <c r="O779" s="5"/>
      <c r="P779" s="5"/>
      <c r="Q779" s="308"/>
      <c r="R779" s="292"/>
      <c r="S779" s="5"/>
      <c r="T779" s="5"/>
      <c r="U779" s="292"/>
      <c r="V779" s="5"/>
      <c r="W779"/>
      <c r="X779"/>
    </row>
    <row r="780" spans="1:24" s="4" customFormat="1" x14ac:dyDescent="0.2">
      <c r="A780" s="1"/>
      <c r="B780" s="3"/>
      <c r="C780" s="13"/>
      <c r="D780"/>
      <c r="E780"/>
      <c r="F780"/>
      <c r="H780" s="5"/>
      <c r="I780" s="5"/>
      <c r="K780" s="6"/>
      <c r="L780" s="6"/>
      <c r="M780" s="6"/>
      <c r="N780" s="6"/>
      <c r="O780" s="5"/>
      <c r="P780" s="5"/>
      <c r="Q780" s="308"/>
      <c r="R780" s="292"/>
      <c r="S780" s="5"/>
      <c r="T780" s="5"/>
      <c r="U780" s="292"/>
      <c r="V780" s="5"/>
      <c r="W780"/>
      <c r="X780"/>
    </row>
    <row r="781" spans="1:24" s="4" customFormat="1" x14ac:dyDescent="0.2">
      <c r="A781" s="1"/>
      <c r="B781" s="3"/>
      <c r="C781" s="13"/>
      <c r="D781"/>
      <c r="E781"/>
      <c r="F781"/>
      <c r="H781" s="5"/>
      <c r="I781" s="5"/>
      <c r="K781" s="6"/>
      <c r="L781" s="6"/>
      <c r="M781" s="6"/>
      <c r="N781" s="6"/>
      <c r="O781" s="5"/>
      <c r="P781" s="5"/>
      <c r="Q781" s="308"/>
      <c r="R781" s="292"/>
      <c r="S781" s="5"/>
      <c r="T781" s="5"/>
      <c r="U781" s="292"/>
      <c r="V781" s="5"/>
      <c r="W781"/>
      <c r="X781"/>
    </row>
    <row r="782" spans="1:24" s="4" customFormat="1" x14ac:dyDescent="0.2">
      <c r="A782" s="1"/>
      <c r="B782" s="3"/>
      <c r="C782" s="13"/>
      <c r="D782"/>
      <c r="E782"/>
      <c r="F782"/>
      <c r="H782" s="5"/>
      <c r="I782" s="5"/>
      <c r="K782" s="6"/>
      <c r="L782" s="6"/>
      <c r="M782" s="6"/>
      <c r="N782" s="6"/>
      <c r="O782" s="5"/>
      <c r="P782" s="5"/>
      <c r="Q782" s="308"/>
      <c r="R782" s="292"/>
      <c r="S782" s="5"/>
      <c r="T782" s="5"/>
      <c r="U782" s="292"/>
      <c r="V782" s="5"/>
      <c r="W782"/>
      <c r="X782"/>
    </row>
    <row r="783" spans="1:24" s="4" customFormat="1" x14ac:dyDescent="0.2">
      <c r="A783" s="1"/>
      <c r="B783" s="3"/>
      <c r="C783" s="13"/>
      <c r="D783"/>
      <c r="E783"/>
      <c r="F783"/>
      <c r="H783" s="5"/>
      <c r="I783" s="5"/>
      <c r="K783" s="6"/>
      <c r="L783" s="6"/>
      <c r="M783" s="6"/>
      <c r="N783" s="6"/>
      <c r="O783" s="5"/>
      <c r="P783" s="5"/>
      <c r="Q783" s="308"/>
      <c r="R783" s="292"/>
      <c r="S783" s="5"/>
      <c r="T783" s="5"/>
      <c r="U783" s="292"/>
      <c r="V783" s="5"/>
      <c r="W783"/>
      <c r="X783"/>
    </row>
    <row r="784" spans="1:24" s="4" customFormat="1" x14ac:dyDescent="0.2">
      <c r="A784" s="1"/>
      <c r="B784" s="3"/>
      <c r="C784" s="13"/>
      <c r="D784"/>
      <c r="E784"/>
      <c r="F784"/>
      <c r="H784" s="5"/>
      <c r="I784" s="5"/>
      <c r="K784" s="6"/>
      <c r="L784" s="6"/>
      <c r="M784" s="6"/>
      <c r="N784" s="6"/>
      <c r="O784" s="5"/>
      <c r="P784" s="5"/>
      <c r="Q784" s="308"/>
      <c r="R784" s="292"/>
      <c r="S784" s="5"/>
      <c r="T784" s="5"/>
      <c r="U784" s="292"/>
      <c r="V784" s="5"/>
      <c r="W784"/>
      <c r="X784"/>
    </row>
    <row r="785" spans="1:24" s="4" customFormat="1" x14ac:dyDescent="0.2">
      <c r="A785" s="1"/>
      <c r="B785" s="3"/>
      <c r="C785" s="13"/>
      <c r="D785"/>
      <c r="E785"/>
      <c r="F785"/>
      <c r="H785" s="5"/>
      <c r="I785" s="5"/>
      <c r="K785" s="6"/>
      <c r="L785" s="6"/>
      <c r="M785" s="6"/>
      <c r="N785" s="6"/>
      <c r="O785" s="5"/>
      <c r="P785" s="5"/>
      <c r="Q785" s="308"/>
      <c r="R785" s="292"/>
      <c r="S785" s="5"/>
      <c r="T785" s="5"/>
      <c r="U785" s="292"/>
      <c r="V785" s="5"/>
      <c r="W785"/>
      <c r="X785"/>
    </row>
    <row r="786" spans="1:24" s="4" customFormat="1" x14ac:dyDescent="0.2">
      <c r="A786" s="1"/>
      <c r="B786" s="3"/>
      <c r="C786" s="13"/>
      <c r="D786"/>
      <c r="E786"/>
      <c r="F786"/>
      <c r="H786" s="5"/>
      <c r="I786" s="5"/>
      <c r="K786" s="6"/>
      <c r="L786" s="6"/>
      <c r="M786" s="6"/>
      <c r="N786" s="6"/>
      <c r="O786" s="5"/>
      <c r="P786" s="5"/>
      <c r="Q786" s="308"/>
      <c r="R786" s="292"/>
      <c r="S786" s="5"/>
      <c r="T786" s="5"/>
      <c r="U786" s="292"/>
      <c r="V786" s="5"/>
      <c r="W786"/>
      <c r="X786"/>
    </row>
    <row r="787" spans="1:24" s="4" customFormat="1" x14ac:dyDescent="0.2">
      <c r="A787" s="1"/>
      <c r="B787" s="3"/>
      <c r="C787" s="13"/>
      <c r="D787"/>
      <c r="E787"/>
      <c r="F787"/>
      <c r="H787" s="5"/>
      <c r="I787" s="5"/>
      <c r="K787" s="6"/>
      <c r="L787" s="6"/>
      <c r="M787" s="6"/>
      <c r="N787" s="6"/>
      <c r="O787" s="5"/>
      <c r="P787" s="5"/>
      <c r="Q787" s="308"/>
      <c r="R787" s="292"/>
      <c r="S787" s="5"/>
      <c r="T787" s="5"/>
      <c r="U787" s="292"/>
      <c r="V787" s="5"/>
      <c r="W787"/>
      <c r="X787"/>
    </row>
    <row r="788" spans="1:24" s="4" customFormat="1" x14ac:dyDescent="0.2">
      <c r="A788" s="1"/>
      <c r="B788" s="3"/>
      <c r="C788" s="13"/>
      <c r="D788"/>
      <c r="E788"/>
      <c r="F788"/>
      <c r="H788" s="5"/>
      <c r="I788" s="5"/>
      <c r="K788" s="6"/>
      <c r="L788" s="6"/>
      <c r="M788" s="6"/>
      <c r="N788" s="6"/>
      <c r="O788" s="5"/>
      <c r="P788" s="5"/>
      <c r="Q788" s="308"/>
      <c r="R788" s="292"/>
      <c r="S788" s="5"/>
      <c r="T788" s="5"/>
      <c r="U788" s="292"/>
      <c r="V788" s="5"/>
      <c r="W788"/>
      <c r="X788"/>
    </row>
    <row r="789" spans="1:24" s="4" customFormat="1" x14ac:dyDescent="0.2">
      <c r="A789" s="1"/>
      <c r="B789" s="3"/>
      <c r="C789" s="13"/>
      <c r="D789"/>
      <c r="E789"/>
      <c r="F789"/>
      <c r="H789" s="5"/>
      <c r="I789" s="5"/>
      <c r="K789" s="6"/>
      <c r="L789" s="6"/>
      <c r="M789" s="6"/>
      <c r="N789" s="6"/>
      <c r="O789" s="5"/>
      <c r="P789" s="5"/>
      <c r="Q789" s="308"/>
      <c r="R789" s="292"/>
      <c r="S789" s="5"/>
      <c r="T789" s="5"/>
      <c r="U789" s="292"/>
      <c r="V789" s="5"/>
      <c r="W789"/>
      <c r="X789"/>
    </row>
    <row r="790" spans="1:24" s="4" customFormat="1" x14ac:dyDescent="0.2">
      <c r="A790" s="1"/>
      <c r="B790" s="3"/>
      <c r="C790" s="13"/>
      <c r="D790"/>
      <c r="E790"/>
      <c r="F790"/>
      <c r="H790" s="5"/>
      <c r="I790" s="5"/>
      <c r="K790" s="6"/>
      <c r="L790" s="6"/>
      <c r="M790" s="6"/>
      <c r="N790" s="6"/>
      <c r="O790" s="5"/>
      <c r="P790" s="5"/>
      <c r="Q790" s="308"/>
      <c r="R790" s="292"/>
      <c r="S790" s="5"/>
      <c r="T790" s="5"/>
      <c r="U790" s="292"/>
      <c r="V790" s="5"/>
      <c r="W790"/>
      <c r="X790"/>
    </row>
    <row r="791" spans="1:24" s="4" customFormat="1" x14ac:dyDescent="0.2">
      <c r="A791" s="1"/>
      <c r="B791" s="3"/>
      <c r="C791" s="13"/>
      <c r="D791"/>
      <c r="E791"/>
      <c r="F791"/>
      <c r="H791" s="5"/>
      <c r="I791" s="5"/>
      <c r="K791" s="6"/>
      <c r="L791" s="6"/>
      <c r="M791" s="6"/>
      <c r="N791" s="6"/>
      <c r="O791" s="5"/>
      <c r="P791" s="5"/>
      <c r="Q791" s="308"/>
      <c r="R791" s="292"/>
      <c r="S791" s="5"/>
      <c r="T791" s="5"/>
      <c r="U791" s="292"/>
      <c r="V791" s="5"/>
      <c r="W791"/>
      <c r="X791"/>
    </row>
    <row r="792" spans="1:24" s="4" customFormat="1" x14ac:dyDescent="0.2">
      <c r="A792" s="1"/>
      <c r="B792" s="3"/>
      <c r="C792" s="13"/>
      <c r="D792"/>
      <c r="E792"/>
      <c r="F792"/>
      <c r="H792" s="5"/>
      <c r="I792" s="5"/>
      <c r="K792" s="6"/>
      <c r="L792" s="6"/>
      <c r="M792" s="6"/>
      <c r="N792" s="6"/>
      <c r="O792" s="5"/>
      <c r="P792" s="5"/>
      <c r="Q792" s="308"/>
      <c r="R792" s="292"/>
      <c r="S792" s="5"/>
      <c r="T792" s="5"/>
      <c r="U792" s="292"/>
      <c r="V792" s="5"/>
      <c r="W792"/>
      <c r="X792"/>
    </row>
    <row r="793" spans="1:24" s="4" customFormat="1" x14ac:dyDescent="0.2">
      <c r="A793" s="1"/>
      <c r="B793" s="3"/>
      <c r="C793" s="13"/>
      <c r="D793"/>
      <c r="E793"/>
      <c r="F793"/>
      <c r="H793" s="5"/>
      <c r="I793" s="5"/>
      <c r="K793" s="6"/>
      <c r="L793" s="6"/>
      <c r="M793" s="6"/>
      <c r="N793" s="6"/>
      <c r="O793" s="5"/>
      <c r="P793" s="5"/>
      <c r="Q793" s="308"/>
      <c r="R793" s="292"/>
      <c r="S793" s="5"/>
      <c r="T793" s="5"/>
      <c r="U793" s="292"/>
      <c r="V793" s="5"/>
      <c r="W793"/>
      <c r="X793"/>
    </row>
    <row r="794" spans="1:24" s="4" customFormat="1" x14ac:dyDescent="0.2">
      <c r="A794" s="1"/>
      <c r="B794" s="3"/>
      <c r="C794" s="13"/>
      <c r="D794"/>
      <c r="E794"/>
      <c r="F794"/>
      <c r="H794" s="5"/>
      <c r="I794" s="5"/>
      <c r="K794" s="6"/>
      <c r="L794" s="6"/>
      <c r="M794" s="6"/>
      <c r="N794" s="6"/>
      <c r="O794" s="5"/>
      <c r="P794" s="5"/>
      <c r="Q794" s="308"/>
      <c r="R794" s="292"/>
      <c r="S794" s="5"/>
      <c r="T794" s="5"/>
      <c r="U794" s="292"/>
      <c r="V794" s="5"/>
      <c r="W794"/>
      <c r="X794"/>
    </row>
    <row r="795" spans="1:24" s="4" customFormat="1" x14ac:dyDescent="0.2">
      <c r="A795" s="1"/>
      <c r="B795" s="3"/>
      <c r="C795" s="13"/>
      <c r="D795"/>
      <c r="E795"/>
      <c r="F795"/>
      <c r="H795" s="5"/>
      <c r="I795" s="5"/>
      <c r="K795" s="6"/>
      <c r="L795" s="6"/>
      <c r="M795" s="6"/>
      <c r="N795" s="6"/>
      <c r="O795" s="5"/>
      <c r="P795" s="5"/>
      <c r="Q795" s="308"/>
      <c r="R795" s="292"/>
      <c r="S795" s="5"/>
      <c r="T795" s="5"/>
      <c r="U795" s="292"/>
      <c r="V795" s="5"/>
      <c r="W795"/>
      <c r="X795"/>
    </row>
    <row r="796" spans="1:24" s="4" customFormat="1" x14ac:dyDescent="0.2">
      <c r="A796" s="1"/>
      <c r="B796" s="3"/>
      <c r="C796" s="13"/>
      <c r="D796"/>
      <c r="E796"/>
      <c r="F796"/>
      <c r="H796" s="5"/>
      <c r="I796" s="5"/>
      <c r="K796" s="6"/>
      <c r="L796" s="6"/>
      <c r="M796" s="6"/>
      <c r="N796" s="6"/>
      <c r="O796" s="5"/>
      <c r="P796" s="5"/>
      <c r="Q796" s="308"/>
      <c r="R796" s="292"/>
      <c r="S796" s="5"/>
      <c r="T796" s="5"/>
      <c r="U796" s="292"/>
      <c r="V796" s="5"/>
      <c r="W796"/>
      <c r="X796"/>
    </row>
    <row r="797" spans="1:24" s="4" customFormat="1" x14ac:dyDescent="0.2">
      <c r="A797" s="1"/>
      <c r="B797" s="3"/>
      <c r="C797" s="13"/>
      <c r="D797"/>
      <c r="E797"/>
      <c r="F797"/>
      <c r="H797" s="5"/>
      <c r="I797" s="5"/>
      <c r="K797" s="6"/>
      <c r="L797" s="6"/>
      <c r="M797" s="6"/>
      <c r="N797" s="6"/>
      <c r="O797" s="5"/>
      <c r="P797" s="5"/>
      <c r="Q797" s="308"/>
      <c r="R797" s="292"/>
      <c r="S797" s="5"/>
      <c r="T797" s="5"/>
      <c r="U797" s="292"/>
      <c r="V797" s="5"/>
      <c r="W797"/>
      <c r="X797"/>
    </row>
    <row r="798" spans="1:24" s="4" customFormat="1" x14ac:dyDescent="0.2">
      <c r="A798" s="1"/>
      <c r="B798" s="3"/>
      <c r="C798" s="13"/>
      <c r="D798"/>
      <c r="E798"/>
      <c r="F798"/>
      <c r="H798" s="5"/>
      <c r="I798" s="5"/>
      <c r="K798" s="6"/>
      <c r="L798" s="6"/>
      <c r="M798" s="6"/>
      <c r="N798" s="6"/>
      <c r="O798" s="5"/>
      <c r="P798" s="5"/>
      <c r="Q798" s="308"/>
      <c r="R798" s="292"/>
      <c r="S798" s="5"/>
      <c r="T798" s="5"/>
      <c r="U798" s="292"/>
      <c r="V798" s="5"/>
      <c r="W798"/>
      <c r="X798"/>
    </row>
    <row r="799" spans="1:24" s="4" customFormat="1" x14ac:dyDescent="0.2">
      <c r="A799" s="1"/>
      <c r="B799" s="3"/>
      <c r="C799" s="13"/>
      <c r="D799"/>
      <c r="E799"/>
      <c r="F799"/>
      <c r="H799" s="5"/>
      <c r="I799" s="5"/>
      <c r="K799" s="6"/>
      <c r="L799" s="6"/>
      <c r="M799" s="6"/>
      <c r="N799" s="6"/>
      <c r="O799" s="5"/>
      <c r="P799" s="5"/>
      <c r="Q799" s="308"/>
      <c r="R799" s="292"/>
      <c r="S799" s="5"/>
      <c r="T799" s="5"/>
      <c r="U799" s="292"/>
      <c r="V799" s="5"/>
      <c r="W799"/>
      <c r="X799"/>
    </row>
    <row r="800" spans="1:24" s="4" customFormat="1" x14ac:dyDescent="0.2">
      <c r="A800" s="1"/>
      <c r="B800" s="3"/>
      <c r="C800" s="13"/>
      <c r="D800"/>
      <c r="E800"/>
      <c r="F800"/>
      <c r="H800" s="5"/>
      <c r="I800" s="5"/>
      <c r="K800" s="6"/>
      <c r="L800" s="6"/>
      <c r="M800" s="6"/>
      <c r="N800" s="6"/>
      <c r="O800" s="5"/>
      <c r="P800" s="5"/>
      <c r="Q800" s="308"/>
      <c r="R800" s="292"/>
      <c r="S800" s="5"/>
      <c r="T800" s="5"/>
      <c r="U800" s="292"/>
      <c r="V800" s="5"/>
      <c r="W800"/>
      <c r="X800"/>
    </row>
    <row r="801" spans="1:24" s="4" customFormat="1" x14ac:dyDescent="0.2">
      <c r="A801" s="1"/>
      <c r="B801" s="3"/>
      <c r="C801" s="13"/>
      <c r="D801"/>
      <c r="E801"/>
      <c r="F801"/>
      <c r="H801" s="5"/>
      <c r="I801" s="5"/>
      <c r="K801" s="6"/>
      <c r="L801" s="6"/>
      <c r="M801" s="6"/>
      <c r="N801" s="6"/>
      <c r="O801" s="5"/>
      <c r="P801" s="5"/>
      <c r="Q801" s="308"/>
      <c r="R801" s="292"/>
      <c r="S801" s="5"/>
      <c r="T801" s="5"/>
      <c r="U801" s="292"/>
      <c r="V801" s="5"/>
      <c r="W801"/>
      <c r="X801"/>
    </row>
    <row r="802" spans="1:24" s="4" customFormat="1" x14ac:dyDescent="0.2">
      <c r="A802" s="1"/>
      <c r="B802" s="3"/>
      <c r="C802" s="13"/>
      <c r="D802"/>
      <c r="E802"/>
      <c r="F802"/>
      <c r="H802" s="5"/>
      <c r="I802" s="5"/>
      <c r="K802" s="6"/>
      <c r="L802" s="6"/>
      <c r="M802" s="6"/>
      <c r="N802" s="6"/>
      <c r="O802" s="5"/>
      <c r="P802" s="5"/>
      <c r="Q802" s="308"/>
      <c r="R802" s="292"/>
      <c r="S802" s="5"/>
      <c r="T802" s="5"/>
      <c r="U802" s="292"/>
      <c r="V802" s="5"/>
      <c r="W802"/>
      <c r="X802"/>
    </row>
    <row r="803" spans="1:24" s="4" customFormat="1" x14ac:dyDescent="0.2">
      <c r="A803" s="1"/>
      <c r="B803" s="3"/>
      <c r="C803" s="13"/>
      <c r="D803"/>
      <c r="E803"/>
      <c r="F803"/>
      <c r="H803" s="5"/>
      <c r="I803" s="5"/>
      <c r="K803" s="6"/>
      <c r="L803" s="6"/>
      <c r="M803" s="6"/>
      <c r="N803" s="6"/>
      <c r="O803" s="5"/>
      <c r="P803" s="5"/>
      <c r="Q803" s="308"/>
      <c r="R803" s="292"/>
      <c r="S803" s="5"/>
      <c r="T803" s="5"/>
      <c r="U803" s="292"/>
      <c r="V803" s="5"/>
      <c r="W803"/>
      <c r="X803"/>
    </row>
    <row r="804" spans="1:24" s="4" customFormat="1" x14ac:dyDescent="0.2">
      <c r="A804" s="1"/>
      <c r="B804" s="3"/>
      <c r="C804" s="13"/>
      <c r="D804"/>
      <c r="E804"/>
      <c r="F804"/>
      <c r="H804" s="5"/>
      <c r="I804" s="5"/>
      <c r="K804" s="6"/>
      <c r="L804" s="6"/>
      <c r="M804" s="6"/>
      <c r="N804" s="6"/>
      <c r="O804" s="5"/>
      <c r="P804" s="5"/>
      <c r="Q804" s="308"/>
      <c r="R804" s="292"/>
      <c r="S804" s="5"/>
      <c r="T804" s="5"/>
      <c r="U804" s="292"/>
      <c r="V804" s="5"/>
      <c r="W804"/>
      <c r="X804"/>
    </row>
    <row r="805" spans="1:24" s="4" customFormat="1" x14ac:dyDescent="0.2">
      <c r="A805" s="1"/>
      <c r="B805" s="3"/>
      <c r="C805" s="13"/>
      <c r="D805"/>
      <c r="E805"/>
      <c r="F805"/>
      <c r="H805" s="5"/>
      <c r="I805" s="5"/>
      <c r="K805" s="6"/>
      <c r="L805" s="6"/>
      <c r="M805" s="6"/>
      <c r="N805" s="6"/>
      <c r="O805" s="5"/>
      <c r="P805" s="5"/>
      <c r="Q805" s="308"/>
      <c r="R805" s="292"/>
      <c r="S805" s="5"/>
      <c r="T805" s="5"/>
      <c r="U805" s="292"/>
      <c r="V805" s="5"/>
      <c r="W805"/>
      <c r="X805"/>
    </row>
    <row r="806" spans="1:24" s="4" customFormat="1" x14ac:dyDescent="0.2">
      <c r="A806" s="1"/>
      <c r="B806" s="3"/>
      <c r="C806" s="13"/>
      <c r="D806"/>
      <c r="E806"/>
      <c r="F806"/>
      <c r="H806" s="5"/>
      <c r="I806" s="5"/>
      <c r="K806" s="6"/>
      <c r="L806" s="6"/>
      <c r="M806" s="6"/>
      <c r="N806" s="6"/>
      <c r="O806" s="5"/>
      <c r="P806" s="5"/>
      <c r="Q806" s="308"/>
      <c r="R806" s="292"/>
      <c r="S806" s="5"/>
      <c r="T806" s="5"/>
      <c r="U806" s="292"/>
      <c r="V806" s="5"/>
      <c r="W806"/>
      <c r="X806"/>
    </row>
    <row r="807" spans="1:24" s="4" customFormat="1" x14ac:dyDescent="0.2">
      <c r="A807" s="1"/>
      <c r="B807" s="3"/>
      <c r="C807" s="13"/>
      <c r="D807"/>
      <c r="E807"/>
      <c r="F807"/>
      <c r="H807" s="5"/>
      <c r="I807" s="5"/>
      <c r="K807" s="6"/>
      <c r="L807" s="6"/>
      <c r="M807" s="6"/>
      <c r="N807" s="6"/>
      <c r="O807" s="5"/>
      <c r="P807" s="5"/>
      <c r="Q807" s="308"/>
      <c r="R807" s="292"/>
      <c r="S807" s="5"/>
      <c r="T807" s="5"/>
      <c r="U807" s="292"/>
      <c r="V807" s="5"/>
      <c r="W807"/>
      <c r="X807"/>
    </row>
    <row r="808" spans="1:24" s="4" customFormat="1" x14ac:dyDescent="0.2">
      <c r="A808" s="1"/>
      <c r="B808" s="3"/>
      <c r="C808" s="13"/>
      <c r="D808"/>
      <c r="E808"/>
      <c r="F808"/>
      <c r="H808" s="5"/>
      <c r="I808" s="5"/>
      <c r="K808" s="6"/>
      <c r="L808" s="6"/>
      <c r="M808" s="6"/>
      <c r="N808" s="6"/>
      <c r="O808" s="5"/>
      <c r="P808" s="5"/>
      <c r="Q808" s="308"/>
      <c r="R808" s="292"/>
      <c r="S808" s="5"/>
      <c r="T808" s="5"/>
      <c r="U808" s="292"/>
      <c r="V808" s="5"/>
      <c r="W808"/>
      <c r="X808"/>
    </row>
    <row r="809" spans="1:24" s="4" customFormat="1" x14ac:dyDescent="0.2">
      <c r="A809" s="1"/>
      <c r="B809" s="3"/>
      <c r="C809" s="13"/>
      <c r="D809"/>
      <c r="E809"/>
      <c r="F809"/>
      <c r="H809" s="5"/>
      <c r="I809" s="5"/>
      <c r="K809" s="6"/>
      <c r="L809" s="6"/>
      <c r="M809" s="6"/>
      <c r="N809" s="6"/>
      <c r="O809" s="5"/>
      <c r="P809" s="5"/>
      <c r="Q809" s="308"/>
      <c r="R809" s="292"/>
      <c r="S809" s="5"/>
      <c r="T809" s="5"/>
      <c r="U809" s="292"/>
      <c r="V809" s="5"/>
      <c r="W809"/>
      <c r="X809"/>
    </row>
    <row r="810" spans="1:24" s="4" customFormat="1" x14ac:dyDescent="0.2">
      <c r="A810" s="1"/>
      <c r="B810" s="3"/>
      <c r="C810" s="13"/>
      <c r="D810"/>
      <c r="E810"/>
      <c r="F810"/>
      <c r="H810" s="5"/>
      <c r="I810" s="5"/>
      <c r="K810" s="6"/>
      <c r="L810" s="6"/>
      <c r="M810" s="6"/>
      <c r="N810" s="6"/>
      <c r="O810" s="5"/>
      <c r="P810" s="5"/>
      <c r="Q810" s="308"/>
      <c r="R810" s="292"/>
      <c r="S810" s="5"/>
      <c r="T810" s="5"/>
      <c r="U810" s="292"/>
      <c r="V810" s="5"/>
      <c r="W810"/>
      <c r="X810"/>
    </row>
    <row r="811" spans="1:24" s="4" customFormat="1" x14ac:dyDescent="0.2">
      <c r="A811" s="1"/>
      <c r="B811" s="3"/>
      <c r="C811" s="13"/>
      <c r="D811"/>
      <c r="E811"/>
      <c r="F811"/>
      <c r="H811" s="5"/>
      <c r="I811" s="5"/>
      <c r="K811" s="6"/>
      <c r="L811" s="6"/>
      <c r="M811" s="6"/>
      <c r="N811" s="6"/>
      <c r="O811" s="5"/>
      <c r="P811" s="5"/>
      <c r="Q811" s="308"/>
      <c r="R811" s="292"/>
      <c r="S811" s="5"/>
      <c r="T811" s="5"/>
      <c r="U811" s="292"/>
      <c r="V811" s="5"/>
      <c r="W811"/>
      <c r="X811"/>
    </row>
    <row r="812" spans="1:24" s="4" customFormat="1" x14ac:dyDescent="0.2">
      <c r="A812" s="1"/>
      <c r="B812" s="3"/>
      <c r="C812" s="13"/>
      <c r="D812"/>
      <c r="E812"/>
      <c r="F812"/>
      <c r="H812" s="5"/>
      <c r="I812" s="5"/>
      <c r="K812" s="6"/>
      <c r="L812" s="6"/>
      <c r="M812" s="6"/>
      <c r="N812" s="6"/>
      <c r="O812" s="5"/>
      <c r="P812" s="5"/>
      <c r="Q812" s="308"/>
      <c r="R812" s="292"/>
      <c r="S812" s="5"/>
      <c r="T812" s="5"/>
      <c r="U812" s="292"/>
      <c r="V812" s="5"/>
      <c r="W812"/>
      <c r="X812"/>
    </row>
    <row r="813" spans="1:24" s="4" customFormat="1" x14ac:dyDescent="0.2">
      <c r="A813" s="1"/>
      <c r="B813" s="3"/>
      <c r="C813" s="13"/>
      <c r="D813"/>
      <c r="E813"/>
      <c r="F813"/>
      <c r="H813" s="5"/>
      <c r="I813" s="5"/>
      <c r="K813" s="6"/>
      <c r="L813" s="6"/>
      <c r="M813" s="6"/>
      <c r="N813" s="6"/>
      <c r="O813" s="5"/>
      <c r="P813" s="5"/>
      <c r="Q813" s="308"/>
      <c r="R813" s="292"/>
      <c r="S813" s="5"/>
      <c r="T813" s="5"/>
      <c r="U813" s="292"/>
      <c r="V813" s="5"/>
      <c r="W813"/>
      <c r="X813"/>
    </row>
    <row r="814" spans="1:24" s="4" customFormat="1" x14ac:dyDescent="0.2">
      <c r="A814" s="1"/>
      <c r="B814" s="3"/>
      <c r="C814" s="13"/>
      <c r="D814"/>
      <c r="E814"/>
      <c r="F814"/>
      <c r="H814" s="5"/>
      <c r="I814" s="5"/>
      <c r="K814" s="6"/>
      <c r="L814" s="6"/>
      <c r="M814" s="6"/>
      <c r="N814" s="6"/>
      <c r="O814" s="5"/>
      <c r="P814" s="5"/>
      <c r="Q814" s="308"/>
      <c r="R814" s="292"/>
      <c r="S814" s="5"/>
      <c r="T814" s="5"/>
      <c r="U814" s="292"/>
      <c r="V814" s="5"/>
      <c r="W814"/>
      <c r="X814"/>
    </row>
    <row r="815" spans="1:24" s="4" customFormat="1" x14ac:dyDescent="0.2">
      <c r="A815" s="1"/>
      <c r="B815" s="3"/>
      <c r="C815" s="13"/>
      <c r="D815"/>
      <c r="E815"/>
      <c r="F815"/>
      <c r="H815" s="5"/>
      <c r="I815" s="5"/>
      <c r="K815" s="6"/>
      <c r="L815" s="6"/>
      <c r="M815" s="6"/>
      <c r="N815" s="6"/>
      <c r="O815" s="5"/>
      <c r="P815" s="5"/>
      <c r="Q815" s="308"/>
      <c r="R815" s="292"/>
      <c r="S815" s="5"/>
      <c r="T815" s="5"/>
      <c r="U815" s="292"/>
      <c r="V815" s="5"/>
      <c r="W815"/>
      <c r="X815"/>
    </row>
    <row r="816" spans="1:24" s="4" customFormat="1" x14ac:dyDescent="0.2">
      <c r="A816" s="1"/>
      <c r="B816" s="3"/>
      <c r="C816" s="13"/>
      <c r="D816"/>
      <c r="E816"/>
      <c r="F816"/>
      <c r="H816" s="5"/>
      <c r="I816" s="5"/>
      <c r="K816" s="6"/>
      <c r="L816" s="6"/>
      <c r="M816" s="6"/>
      <c r="N816" s="6"/>
      <c r="O816" s="5"/>
      <c r="P816" s="5"/>
      <c r="Q816" s="308"/>
      <c r="R816" s="292"/>
      <c r="S816" s="5"/>
      <c r="T816" s="5"/>
      <c r="U816" s="292"/>
      <c r="V816" s="5"/>
      <c r="W816"/>
      <c r="X816"/>
    </row>
    <row r="817" spans="1:24" s="4" customFormat="1" x14ac:dyDescent="0.2">
      <c r="A817" s="1"/>
      <c r="B817" s="3"/>
      <c r="C817" s="13"/>
      <c r="D817"/>
      <c r="E817"/>
      <c r="F817"/>
      <c r="H817" s="5"/>
      <c r="I817" s="5"/>
      <c r="K817" s="6"/>
      <c r="L817" s="6"/>
      <c r="M817" s="6"/>
      <c r="N817" s="6"/>
      <c r="O817" s="5"/>
      <c r="P817" s="5"/>
      <c r="Q817" s="308"/>
      <c r="R817" s="292"/>
      <c r="S817" s="5"/>
      <c r="T817" s="5"/>
      <c r="U817" s="292"/>
      <c r="V817" s="5"/>
      <c r="W817"/>
      <c r="X817"/>
    </row>
    <row r="818" spans="1:24" s="4" customFormat="1" x14ac:dyDescent="0.2">
      <c r="A818" s="1"/>
      <c r="B818" s="3"/>
      <c r="C818" s="13"/>
      <c r="D818"/>
      <c r="E818"/>
      <c r="F818"/>
      <c r="H818" s="5"/>
      <c r="I818" s="5"/>
      <c r="K818" s="6"/>
      <c r="L818" s="6"/>
      <c r="M818" s="6"/>
      <c r="N818" s="6"/>
      <c r="O818" s="5"/>
      <c r="P818" s="5"/>
      <c r="Q818" s="308"/>
      <c r="R818" s="292"/>
      <c r="S818" s="5"/>
      <c r="T818" s="5"/>
      <c r="U818" s="292"/>
      <c r="V818" s="5"/>
      <c r="W818"/>
      <c r="X818"/>
    </row>
    <row r="819" spans="1:24" s="4" customFormat="1" x14ac:dyDescent="0.2">
      <c r="A819" s="1"/>
      <c r="B819" s="3"/>
      <c r="C819" s="13"/>
      <c r="D819"/>
      <c r="E819"/>
      <c r="F819"/>
      <c r="H819" s="5"/>
      <c r="I819" s="5"/>
      <c r="K819" s="6"/>
      <c r="L819" s="6"/>
      <c r="M819" s="6"/>
      <c r="N819" s="6"/>
      <c r="O819" s="5"/>
      <c r="P819" s="5"/>
      <c r="Q819" s="308"/>
      <c r="R819" s="292"/>
      <c r="S819" s="5"/>
      <c r="T819" s="5"/>
      <c r="U819" s="292"/>
      <c r="V819" s="5"/>
      <c r="W819"/>
      <c r="X819"/>
    </row>
    <row r="820" spans="1:24" s="4" customFormat="1" x14ac:dyDescent="0.2">
      <c r="A820" s="1"/>
      <c r="B820" s="3"/>
      <c r="C820" s="13"/>
      <c r="D820"/>
      <c r="E820"/>
      <c r="F820"/>
      <c r="H820" s="5"/>
      <c r="I820" s="5"/>
      <c r="K820" s="6"/>
      <c r="L820" s="6"/>
      <c r="M820" s="6"/>
      <c r="N820" s="6"/>
      <c r="O820" s="5"/>
      <c r="P820" s="5"/>
      <c r="Q820" s="308"/>
      <c r="R820" s="292"/>
      <c r="S820" s="5"/>
      <c r="T820" s="5"/>
      <c r="U820" s="292"/>
      <c r="V820" s="5"/>
      <c r="W820"/>
      <c r="X820"/>
    </row>
    <row r="821" spans="1:24" s="4" customFormat="1" x14ac:dyDescent="0.2">
      <c r="A821" s="1"/>
      <c r="B821" s="3"/>
      <c r="C821" s="13"/>
      <c r="D821"/>
      <c r="E821"/>
      <c r="F821"/>
      <c r="H821" s="5"/>
      <c r="I821" s="5"/>
      <c r="K821" s="6"/>
      <c r="L821" s="6"/>
      <c r="M821" s="6"/>
      <c r="N821" s="6"/>
      <c r="O821" s="5"/>
      <c r="P821" s="5"/>
      <c r="Q821" s="308"/>
      <c r="R821" s="292"/>
      <c r="S821" s="5"/>
      <c r="T821" s="5"/>
      <c r="U821" s="292"/>
      <c r="V821" s="5"/>
      <c r="W821"/>
      <c r="X821"/>
    </row>
    <row r="822" spans="1:24" s="4" customFormat="1" x14ac:dyDescent="0.2">
      <c r="A822" s="1"/>
      <c r="B822" s="3"/>
      <c r="C822" s="13"/>
      <c r="D822"/>
      <c r="E822"/>
      <c r="F822"/>
      <c r="H822" s="5"/>
      <c r="I822" s="5"/>
      <c r="K822" s="6"/>
      <c r="L822" s="6"/>
      <c r="M822" s="6"/>
      <c r="N822" s="6"/>
      <c r="O822" s="5"/>
      <c r="P822" s="5"/>
      <c r="Q822" s="308"/>
      <c r="R822" s="292"/>
      <c r="S822" s="5"/>
      <c r="T822" s="5"/>
      <c r="U822" s="292"/>
      <c r="V822" s="5"/>
      <c r="W822"/>
      <c r="X822"/>
    </row>
    <row r="823" spans="1:24" s="4" customFormat="1" x14ac:dyDescent="0.2">
      <c r="A823" s="1"/>
      <c r="B823" s="3"/>
      <c r="C823" s="13"/>
      <c r="D823"/>
      <c r="E823"/>
      <c r="F823"/>
      <c r="H823" s="5"/>
      <c r="I823" s="5"/>
      <c r="K823" s="6"/>
      <c r="L823" s="6"/>
      <c r="M823" s="6"/>
      <c r="N823" s="6"/>
      <c r="O823" s="5"/>
      <c r="P823" s="5"/>
      <c r="Q823" s="308"/>
      <c r="R823" s="292"/>
      <c r="S823" s="5"/>
      <c r="T823" s="5"/>
      <c r="U823" s="292"/>
      <c r="V823" s="5"/>
      <c r="W823"/>
      <c r="X823"/>
    </row>
    <row r="824" spans="1:24" s="4" customFormat="1" x14ac:dyDescent="0.2">
      <c r="A824" s="1"/>
      <c r="B824" s="3"/>
      <c r="C824" s="13"/>
      <c r="D824"/>
      <c r="E824"/>
      <c r="F824"/>
      <c r="H824" s="5"/>
      <c r="I824" s="5"/>
      <c r="K824" s="6"/>
      <c r="L824" s="6"/>
      <c r="M824" s="6"/>
      <c r="N824" s="6"/>
      <c r="O824" s="5"/>
      <c r="P824" s="5"/>
      <c r="Q824" s="308"/>
      <c r="R824" s="292"/>
      <c r="S824" s="5"/>
      <c r="T824" s="5"/>
      <c r="U824" s="292"/>
      <c r="V824" s="5"/>
      <c r="W824"/>
      <c r="X824"/>
    </row>
    <row r="825" spans="1:24" s="4" customFormat="1" x14ac:dyDescent="0.2">
      <c r="A825" s="1"/>
      <c r="B825" s="3"/>
      <c r="C825" s="13"/>
      <c r="D825"/>
      <c r="E825"/>
      <c r="F825"/>
      <c r="H825" s="5"/>
      <c r="I825" s="5"/>
      <c r="K825" s="6"/>
      <c r="L825" s="6"/>
      <c r="M825" s="6"/>
      <c r="N825" s="6"/>
      <c r="O825" s="5"/>
      <c r="P825" s="5"/>
      <c r="Q825" s="308"/>
      <c r="R825" s="292"/>
      <c r="S825" s="5"/>
      <c r="T825" s="5"/>
      <c r="U825" s="292"/>
      <c r="V825" s="5"/>
      <c r="W825"/>
      <c r="X825"/>
    </row>
    <row r="826" spans="1:24" s="4" customFormat="1" x14ac:dyDescent="0.2">
      <c r="A826" s="1"/>
      <c r="B826" s="3"/>
      <c r="C826" s="13"/>
      <c r="D826"/>
      <c r="E826"/>
      <c r="F826"/>
      <c r="H826" s="5"/>
      <c r="I826" s="5"/>
      <c r="K826" s="6"/>
      <c r="L826" s="6"/>
      <c r="M826" s="6"/>
      <c r="N826" s="6"/>
      <c r="O826" s="5"/>
      <c r="P826" s="5"/>
      <c r="Q826" s="308"/>
      <c r="R826" s="292"/>
      <c r="S826" s="5"/>
      <c r="T826" s="5"/>
      <c r="U826" s="292"/>
      <c r="V826" s="5"/>
      <c r="W826"/>
      <c r="X826"/>
    </row>
    <row r="827" spans="1:24" s="4" customFormat="1" x14ac:dyDescent="0.2">
      <c r="A827" s="1"/>
      <c r="B827" s="3"/>
      <c r="C827" s="13"/>
      <c r="D827"/>
      <c r="E827"/>
      <c r="F827"/>
      <c r="H827" s="5"/>
      <c r="I827" s="5"/>
      <c r="K827" s="6"/>
      <c r="L827" s="6"/>
      <c r="M827" s="6"/>
      <c r="N827" s="6"/>
      <c r="O827" s="5"/>
      <c r="P827" s="5"/>
      <c r="Q827" s="308"/>
      <c r="R827" s="292"/>
      <c r="S827" s="5"/>
      <c r="T827" s="5"/>
      <c r="U827" s="292"/>
      <c r="V827" s="5"/>
      <c r="W827"/>
      <c r="X827"/>
    </row>
    <row r="828" spans="1:24" s="4" customFormat="1" x14ac:dyDescent="0.2">
      <c r="A828" s="1"/>
      <c r="B828" s="3"/>
      <c r="C828" s="13"/>
      <c r="D828"/>
      <c r="E828"/>
      <c r="F828"/>
      <c r="H828" s="5"/>
      <c r="I828" s="5"/>
      <c r="K828" s="6"/>
      <c r="L828" s="6"/>
      <c r="M828" s="6"/>
      <c r="N828" s="6"/>
      <c r="O828" s="5"/>
      <c r="P828" s="5"/>
      <c r="Q828" s="308"/>
      <c r="R828" s="292"/>
      <c r="S828" s="5"/>
      <c r="T828" s="5"/>
      <c r="U828" s="292"/>
      <c r="V828" s="5"/>
      <c r="W828"/>
      <c r="X828"/>
    </row>
    <row r="829" spans="1:24" s="4" customFormat="1" x14ac:dyDescent="0.2">
      <c r="A829" s="1"/>
      <c r="B829" s="3"/>
      <c r="C829" s="13"/>
      <c r="D829"/>
      <c r="E829"/>
      <c r="F829"/>
      <c r="H829" s="5"/>
      <c r="I829" s="5"/>
      <c r="K829" s="6"/>
      <c r="L829" s="6"/>
      <c r="M829" s="6"/>
      <c r="N829" s="6"/>
      <c r="O829" s="5"/>
      <c r="P829" s="5"/>
      <c r="Q829" s="308"/>
      <c r="R829" s="292"/>
      <c r="S829" s="5"/>
      <c r="T829" s="5"/>
      <c r="U829" s="292"/>
      <c r="V829" s="5"/>
      <c r="W829"/>
      <c r="X829"/>
    </row>
    <row r="830" spans="1:24" s="4" customFormat="1" x14ac:dyDescent="0.2">
      <c r="A830" s="1"/>
      <c r="B830" s="3"/>
      <c r="C830" s="13"/>
      <c r="D830"/>
      <c r="E830"/>
      <c r="F830"/>
      <c r="H830" s="5"/>
      <c r="I830" s="5"/>
      <c r="K830" s="6"/>
      <c r="L830" s="6"/>
      <c r="M830" s="6"/>
      <c r="N830" s="6"/>
      <c r="O830" s="5"/>
      <c r="P830" s="5"/>
      <c r="Q830" s="308"/>
      <c r="R830" s="292"/>
      <c r="S830" s="5"/>
      <c r="T830" s="5"/>
      <c r="U830" s="292"/>
      <c r="V830" s="5"/>
      <c r="W830"/>
      <c r="X830"/>
    </row>
    <row r="831" spans="1:24" s="4" customFormat="1" x14ac:dyDescent="0.2">
      <c r="A831" s="1"/>
      <c r="B831" s="3"/>
      <c r="C831" s="13"/>
      <c r="D831"/>
      <c r="E831"/>
      <c r="F831"/>
      <c r="H831" s="5"/>
      <c r="I831" s="5"/>
      <c r="K831" s="6"/>
      <c r="L831" s="6"/>
      <c r="M831" s="6"/>
      <c r="N831" s="6"/>
      <c r="O831" s="5"/>
      <c r="P831" s="5"/>
      <c r="Q831" s="308"/>
      <c r="R831" s="292"/>
      <c r="S831" s="5"/>
      <c r="T831" s="5"/>
      <c r="U831" s="292"/>
      <c r="V831" s="5"/>
      <c r="W831"/>
      <c r="X831"/>
    </row>
    <row r="832" spans="1:24" s="4" customFormat="1" x14ac:dyDescent="0.2">
      <c r="A832" s="1"/>
      <c r="B832" s="3"/>
      <c r="C832" s="13"/>
      <c r="D832"/>
      <c r="E832"/>
      <c r="F832"/>
      <c r="H832" s="5"/>
      <c r="I832" s="5"/>
      <c r="K832" s="6"/>
      <c r="L832" s="6"/>
      <c r="M832" s="6"/>
      <c r="N832" s="6"/>
      <c r="O832" s="5"/>
      <c r="P832" s="5"/>
      <c r="Q832" s="308"/>
      <c r="R832" s="292"/>
      <c r="S832" s="5"/>
      <c r="T832" s="5"/>
      <c r="U832" s="292"/>
      <c r="V832" s="5"/>
      <c r="W832"/>
      <c r="X832"/>
    </row>
    <row r="833" spans="1:24" s="4" customFormat="1" x14ac:dyDescent="0.2">
      <c r="A833" s="1"/>
      <c r="B833" s="3"/>
      <c r="C833" s="13"/>
      <c r="D833"/>
      <c r="E833"/>
      <c r="F833"/>
      <c r="H833" s="5"/>
      <c r="I833" s="5"/>
      <c r="K833" s="6"/>
      <c r="L833" s="6"/>
      <c r="M833" s="6"/>
      <c r="N833" s="6"/>
      <c r="O833" s="5"/>
      <c r="P833" s="5"/>
      <c r="Q833" s="308"/>
      <c r="R833" s="292"/>
      <c r="S833" s="5"/>
      <c r="T833" s="5"/>
      <c r="U833" s="292"/>
      <c r="V833" s="5"/>
      <c r="W833"/>
      <c r="X833"/>
    </row>
    <row r="834" spans="1:24" s="4" customFormat="1" x14ac:dyDescent="0.2">
      <c r="A834" s="1"/>
      <c r="B834" s="3"/>
      <c r="C834" s="13"/>
      <c r="D834"/>
      <c r="E834"/>
      <c r="F834"/>
      <c r="H834" s="5"/>
      <c r="I834" s="5"/>
      <c r="K834" s="6"/>
      <c r="L834" s="6"/>
      <c r="M834" s="6"/>
      <c r="N834" s="6"/>
      <c r="O834" s="5"/>
      <c r="P834" s="5"/>
      <c r="Q834" s="308"/>
      <c r="R834" s="292"/>
      <c r="S834" s="5"/>
      <c r="T834" s="5"/>
      <c r="U834" s="292"/>
      <c r="V834" s="5"/>
      <c r="W834"/>
      <c r="X834"/>
    </row>
    <row r="835" spans="1:24" s="4" customFormat="1" x14ac:dyDescent="0.2">
      <c r="A835" s="1"/>
      <c r="B835" s="3"/>
      <c r="C835" s="13"/>
      <c r="D835"/>
      <c r="E835"/>
      <c r="F835"/>
      <c r="H835" s="5"/>
      <c r="I835" s="5"/>
      <c r="K835" s="6"/>
      <c r="L835" s="6"/>
      <c r="M835" s="6"/>
      <c r="N835" s="6"/>
      <c r="O835" s="5"/>
      <c r="P835" s="5"/>
      <c r="Q835" s="308"/>
      <c r="R835" s="292"/>
      <c r="S835" s="5"/>
      <c r="T835" s="5"/>
      <c r="U835" s="292"/>
      <c r="V835" s="5"/>
      <c r="W835"/>
      <c r="X835"/>
    </row>
    <row r="836" spans="1:24" s="4" customFormat="1" x14ac:dyDescent="0.2">
      <c r="A836" s="1"/>
      <c r="B836" s="3"/>
      <c r="C836" s="13"/>
      <c r="D836"/>
      <c r="E836"/>
      <c r="F836"/>
      <c r="H836" s="5"/>
      <c r="I836" s="5"/>
      <c r="K836" s="6"/>
      <c r="L836" s="6"/>
      <c r="M836" s="6"/>
      <c r="N836" s="6"/>
      <c r="O836" s="5"/>
      <c r="P836" s="5"/>
      <c r="Q836" s="308"/>
      <c r="R836" s="292"/>
      <c r="S836" s="5"/>
      <c r="T836" s="5"/>
      <c r="U836" s="292"/>
      <c r="V836" s="5"/>
      <c r="W836"/>
      <c r="X836"/>
    </row>
    <row r="837" spans="1:24" s="4" customFormat="1" x14ac:dyDescent="0.2">
      <c r="A837" s="1"/>
      <c r="B837" s="3"/>
      <c r="C837" s="13"/>
      <c r="D837"/>
      <c r="E837"/>
      <c r="F837"/>
      <c r="H837" s="5"/>
      <c r="I837" s="5"/>
      <c r="K837" s="6"/>
      <c r="L837" s="6"/>
      <c r="M837" s="6"/>
      <c r="N837" s="6"/>
      <c r="O837" s="5"/>
      <c r="P837" s="5"/>
      <c r="Q837" s="308"/>
      <c r="R837" s="292"/>
      <c r="S837" s="5"/>
      <c r="T837" s="5"/>
      <c r="U837" s="292"/>
      <c r="V837" s="5"/>
      <c r="W837"/>
      <c r="X837"/>
    </row>
    <row r="838" spans="1:24" s="4" customFormat="1" x14ac:dyDescent="0.2">
      <c r="A838" s="1"/>
      <c r="B838" s="3"/>
      <c r="C838" s="13"/>
      <c r="D838"/>
      <c r="E838"/>
      <c r="F838"/>
      <c r="H838" s="5"/>
      <c r="I838" s="5"/>
      <c r="K838" s="6"/>
      <c r="L838" s="6"/>
      <c r="M838" s="6"/>
      <c r="N838" s="6"/>
      <c r="O838" s="5"/>
      <c r="P838" s="5"/>
      <c r="Q838" s="308"/>
      <c r="R838" s="292"/>
      <c r="S838" s="5"/>
      <c r="T838" s="5"/>
      <c r="U838" s="292"/>
      <c r="V838" s="5"/>
      <c r="W838"/>
      <c r="X838"/>
    </row>
    <row r="839" spans="1:24" s="4" customFormat="1" x14ac:dyDescent="0.2">
      <c r="A839" s="1"/>
      <c r="B839" s="3"/>
      <c r="C839" s="13"/>
      <c r="D839"/>
      <c r="E839"/>
      <c r="F839"/>
      <c r="H839" s="5"/>
      <c r="I839" s="5"/>
      <c r="K839" s="6"/>
      <c r="L839" s="6"/>
      <c r="M839" s="6"/>
      <c r="N839" s="6"/>
      <c r="O839" s="5"/>
      <c r="P839" s="5"/>
      <c r="Q839" s="308"/>
      <c r="R839" s="292"/>
      <c r="S839" s="5"/>
      <c r="T839" s="5"/>
      <c r="U839" s="292"/>
      <c r="V839" s="5"/>
      <c r="W839"/>
      <c r="X839"/>
    </row>
    <row r="840" spans="1:24" s="4" customFormat="1" x14ac:dyDescent="0.2">
      <c r="A840" s="1"/>
      <c r="B840" s="3"/>
      <c r="C840" s="13"/>
      <c r="D840"/>
      <c r="E840"/>
      <c r="F840"/>
      <c r="H840" s="5"/>
      <c r="I840" s="5"/>
      <c r="K840" s="6"/>
      <c r="L840" s="6"/>
      <c r="M840" s="6"/>
      <c r="N840" s="6"/>
      <c r="O840" s="5"/>
      <c r="P840" s="5"/>
      <c r="Q840" s="308"/>
      <c r="R840" s="292"/>
      <c r="S840" s="5"/>
      <c r="T840" s="5"/>
      <c r="U840" s="292"/>
      <c r="V840" s="5"/>
      <c r="W840"/>
      <c r="X840"/>
    </row>
    <row r="841" spans="1:24" s="4" customFormat="1" x14ac:dyDescent="0.2">
      <c r="A841" s="1"/>
      <c r="B841" s="3"/>
      <c r="C841" s="13"/>
      <c r="D841"/>
      <c r="E841"/>
      <c r="F841"/>
      <c r="H841" s="5"/>
      <c r="I841" s="5"/>
      <c r="K841" s="6"/>
      <c r="L841" s="6"/>
      <c r="M841" s="6"/>
      <c r="N841" s="6"/>
      <c r="O841" s="5"/>
      <c r="P841" s="5"/>
      <c r="Q841" s="308"/>
      <c r="R841" s="292"/>
      <c r="S841" s="5"/>
      <c r="T841" s="5"/>
      <c r="U841" s="292"/>
      <c r="V841" s="5"/>
      <c r="W841"/>
      <c r="X841"/>
    </row>
    <row r="842" spans="1:24" s="4" customFormat="1" x14ac:dyDescent="0.2">
      <c r="A842" s="1"/>
      <c r="B842" s="3"/>
      <c r="C842" s="13"/>
      <c r="D842"/>
      <c r="E842"/>
      <c r="F842"/>
      <c r="H842" s="5"/>
      <c r="I842" s="5"/>
      <c r="K842" s="6"/>
      <c r="L842" s="6"/>
      <c r="M842" s="6"/>
      <c r="N842" s="6"/>
      <c r="O842" s="5"/>
      <c r="P842" s="5"/>
      <c r="Q842" s="308"/>
      <c r="R842" s="292"/>
      <c r="S842" s="5"/>
      <c r="T842" s="5"/>
      <c r="U842" s="292"/>
      <c r="V842" s="5"/>
      <c r="W842"/>
      <c r="X842"/>
    </row>
    <row r="843" spans="1:24" s="4" customFormat="1" x14ac:dyDescent="0.2">
      <c r="A843" s="1"/>
      <c r="B843" s="3"/>
      <c r="C843" s="13"/>
      <c r="D843"/>
      <c r="E843"/>
      <c r="F843"/>
      <c r="H843" s="5"/>
      <c r="I843" s="5"/>
      <c r="K843" s="6"/>
      <c r="L843" s="6"/>
      <c r="M843" s="6"/>
      <c r="N843" s="6"/>
      <c r="O843" s="5"/>
      <c r="P843" s="5"/>
      <c r="Q843" s="308"/>
      <c r="R843" s="292"/>
      <c r="S843" s="5"/>
      <c r="T843" s="5"/>
      <c r="U843" s="292"/>
      <c r="V843" s="5"/>
      <c r="W843"/>
      <c r="X843"/>
    </row>
    <row r="844" spans="1:24" s="4" customFormat="1" x14ac:dyDescent="0.2">
      <c r="A844" s="1"/>
      <c r="B844" s="3"/>
      <c r="C844" s="13"/>
      <c r="D844"/>
      <c r="E844"/>
      <c r="F844"/>
      <c r="H844" s="5"/>
      <c r="I844" s="5"/>
      <c r="K844" s="6"/>
      <c r="L844" s="6"/>
      <c r="M844" s="6"/>
      <c r="N844" s="6"/>
      <c r="O844" s="5"/>
      <c r="P844" s="5"/>
      <c r="Q844" s="308"/>
      <c r="R844" s="292"/>
      <c r="S844" s="5"/>
      <c r="T844" s="5"/>
      <c r="U844" s="292"/>
      <c r="V844" s="5"/>
      <c r="W844"/>
      <c r="X844"/>
    </row>
    <row r="845" spans="1:24" s="4" customFormat="1" x14ac:dyDescent="0.2">
      <c r="A845" s="1"/>
      <c r="B845" s="3"/>
      <c r="C845" s="13"/>
      <c r="D845"/>
      <c r="E845"/>
      <c r="F845"/>
      <c r="H845" s="5"/>
      <c r="I845" s="5"/>
      <c r="K845" s="6"/>
      <c r="L845" s="6"/>
      <c r="M845" s="6"/>
      <c r="N845" s="6"/>
      <c r="O845" s="5"/>
      <c r="P845" s="5"/>
      <c r="Q845" s="308"/>
      <c r="R845" s="292"/>
      <c r="S845" s="5"/>
      <c r="T845" s="5"/>
      <c r="U845" s="292"/>
      <c r="V845" s="5"/>
      <c r="W845"/>
      <c r="X845"/>
    </row>
    <row r="846" spans="1:24" s="4" customFormat="1" x14ac:dyDescent="0.2">
      <c r="A846" s="1"/>
      <c r="B846" s="3"/>
      <c r="C846" s="13"/>
      <c r="D846"/>
      <c r="E846"/>
      <c r="F846"/>
      <c r="H846" s="5"/>
      <c r="I846" s="5"/>
      <c r="K846" s="6"/>
      <c r="L846" s="6"/>
      <c r="M846" s="6"/>
      <c r="N846" s="6"/>
      <c r="O846" s="5"/>
      <c r="P846" s="5"/>
      <c r="Q846" s="308"/>
      <c r="R846" s="292"/>
      <c r="S846" s="5"/>
      <c r="T846" s="5"/>
      <c r="U846" s="292"/>
      <c r="V846" s="5"/>
      <c r="W846"/>
      <c r="X846"/>
    </row>
    <row r="847" spans="1:24" s="4" customFormat="1" x14ac:dyDescent="0.2">
      <c r="A847" s="1"/>
      <c r="B847" s="3"/>
      <c r="C847" s="13"/>
      <c r="D847"/>
      <c r="E847"/>
      <c r="F847"/>
      <c r="H847" s="5"/>
      <c r="I847" s="5"/>
      <c r="K847" s="6"/>
      <c r="L847" s="6"/>
      <c r="M847" s="6"/>
      <c r="N847" s="6"/>
      <c r="O847" s="5"/>
      <c r="P847" s="5"/>
      <c r="Q847" s="308"/>
      <c r="R847" s="292"/>
      <c r="S847" s="5"/>
      <c r="T847" s="5"/>
      <c r="U847" s="292"/>
      <c r="V847" s="5"/>
      <c r="W847"/>
      <c r="X847"/>
    </row>
    <row r="848" spans="1:24" s="4" customFormat="1" x14ac:dyDescent="0.2">
      <c r="A848" s="1"/>
      <c r="B848" s="3"/>
      <c r="C848" s="13"/>
      <c r="D848"/>
      <c r="E848"/>
      <c r="F848"/>
      <c r="H848" s="5"/>
      <c r="I848" s="5"/>
      <c r="K848" s="6"/>
      <c r="L848" s="6"/>
      <c r="M848" s="6"/>
      <c r="N848" s="6"/>
      <c r="O848" s="5"/>
      <c r="P848" s="5"/>
      <c r="Q848" s="308"/>
      <c r="R848" s="292"/>
      <c r="S848" s="5"/>
      <c r="T848" s="5"/>
      <c r="U848" s="292"/>
      <c r="V848" s="5"/>
      <c r="W848"/>
      <c r="X848"/>
    </row>
    <row r="849" spans="1:24" s="4" customFormat="1" x14ac:dyDescent="0.2">
      <c r="A849" s="1"/>
      <c r="B849" s="3"/>
      <c r="C849" s="13"/>
      <c r="D849"/>
      <c r="E849"/>
      <c r="F849"/>
      <c r="H849" s="5"/>
      <c r="I849" s="5"/>
      <c r="K849" s="6"/>
      <c r="L849" s="6"/>
      <c r="M849" s="6"/>
      <c r="N849" s="6"/>
      <c r="O849" s="5"/>
      <c r="P849" s="5"/>
      <c r="Q849" s="308"/>
      <c r="R849" s="292"/>
      <c r="S849" s="5"/>
      <c r="T849" s="5"/>
      <c r="U849" s="292"/>
      <c r="V849" s="5"/>
      <c r="W849"/>
      <c r="X849"/>
    </row>
    <row r="850" spans="1:24" s="4" customFormat="1" x14ac:dyDescent="0.2">
      <c r="A850" s="1"/>
      <c r="B850" s="3"/>
      <c r="C850" s="13"/>
      <c r="D850"/>
      <c r="E850"/>
      <c r="F850"/>
      <c r="H850" s="5"/>
      <c r="I850" s="5"/>
      <c r="K850" s="6"/>
      <c r="L850" s="6"/>
      <c r="M850" s="6"/>
      <c r="N850" s="6"/>
      <c r="O850" s="5"/>
      <c r="P850" s="5"/>
      <c r="Q850" s="308"/>
      <c r="R850" s="292"/>
      <c r="S850" s="5"/>
      <c r="T850" s="5"/>
      <c r="U850" s="292"/>
      <c r="V850" s="5"/>
      <c r="W850"/>
      <c r="X850"/>
    </row>
    <row r="851" spans="1:24" s="4" customFormat="1" x14ac:dyDescent="0.2">
      <c r="A851" s="1"/>
      <c r="B851" s="3"/>
      <c r="C851" s="13"/>
      <c r="D851"/>
      <c r="E851"/>
      <c r="F851"/>
      <c r="H851" s="5"/>
      <c r="I851" s="5"/>
      <c r="K851" s="6"/>
      <c r="L851" s="6"/>
      <c r="M851" s="6"/>
      <c r="N851" s="6"/>
      <c r="O851" s="5"/>
      <c r="P851" s="5"/>
      <c r="Q851" s="308"/>
      <c r="R851" s="292"/>
      <c r="S851" s="5"/>
      <c r="T851" s="5"/>
      <c r="U851" s="292"/>
      <c r="V851" s="5"/>
      <c r="W851"/>
      <c r="X851"/>
    </row>
    <row r="852" spans="1:24" s="4" customFormat="1" x14ac:dyDescent="0.2">
      <c r="A852" s="1"/>
      <c r="B852" s="3"/>
      <c r="C852" s="13"/>
      <c r="D852"/>
      <c r="E852"/>
      <c r="F852"/>
      <c r="H852" s="5"/>
      <c r="I852" s="5"/>
      <c r="K852" s="6"/>
      <c r="L852" s="6"/>
      <c r="M852" s="6"/>
      <c r="N852" s="6"/>
      <c r="O852" s="5"/>
      <c r="P852" s="5"/>
      <c r="Q852" s="308"/>
      <c r="R852" s="292"/>
      <c r="S852" s="5"/>
      <c r="T852" s="5"/>
      <c r="U852" s="292"/>
      <c r="V852" s="5"/>
      <c r="W852"/>
      <c r="X852"/>
    </row>
    <row r="853" spans="1:24" s="4" customFormat="1" x14ac:dyDescent="0.2">
      <c r="A853" s="1"/>
      <c r="B853" s="3"/>
      <c r="C853" s="13"/>
      <c r="D853"/>
      <c r="E853"/>
      <c r="F853"/>
      <c r="H853" s="5"/>
      <c r="I853" s="5"/>
      <c r="K853" s="6"/>
      <c r="L853" s="6"/>
      <c r="M853" s="6"/>
      <c r="N853" s="6"/>
      <c r="O853" s="5"/>
      <c r="P853" s="5"/>
      <c r="Q853" s="308"/>
      <c r="R853" s="292"/>
      <c r="S853" s="5"/>
      <c r="T853" s="5"/>
      <c r="U853" s="292"/>
      <c r="V853" s="5"/>
      <c r="W853"/>
      <c r="X853"/>
    </row>
    <row r="854" spans="1:24" s="4" customFormat="1" x14ac:dyDescent="0.2">
      <c r="A854" s="1"/>
      <c r="B854" s="3"/>
      <c r="C854" s="13"/>
      <c r="D854"/>
      <c r="E854"/>
      <c r="F854"/>
      <c r="H854" s="5"/>
      <c r="I854" s="5"/>
      <c r="K854" s="6"/>
      <c r="L854" s="6"/>
      <c r="M854" s="6"/>
      <c r="N854" s="6"/>
      <c r="O854" s="5"/>
      <c r="P854" s="5"/>
      <c r="Q854" s="308"/>
      <c r="R854" s="292"/>
      <c r="S854" s="5"/>
      <c r="T854" s="5"/>
      <c r="U854" s="292"/>
      <c r="V854" s="5"/>
      <c r="W854"/>
      <c r="X854"/>
    </row>
    <row r="855" spans="1:24" s="4" customFormat="1" x14ac:dyDescent="0.2">
      <c r="A855" s="1"/>
      <c r="B855" s="3"/>
      <c r="C855" s="13"/>
      <c r="D855"/>
      <c r="E855"/>
      <c r="F855"/>
      <c r="H855" s="5"/>
      <c r="I855" s="5"/>
      <c r="K855" s="6"/>
      <c r="L855" s="6"/>
      <c r="M855" s="6"/>
      <c r="N855" s="6"/>
      <c r="O855" s="5"/>
      <c r="P855" s="5"/>
      <c r="Q855" s="308"/>
      <c r="R855" s="292"/>
      <c r="S855" s="5"/>
      <c r="T855" s="5"/>
      <c r="U855" s="292"/>
      <c r="V855" s="5"/>
      <c r="W855"/>
      <c r="X855"/>
    </row>
    <row r="856" spans="1:24" s="4" customFormat="1" x14ac:dyDescent="0.2">
      <c r="A856" s="1"/>
      <c r="B856" s="3"/>
      <c r="C856" s="13"/>
      <c r="D856"/>
      <c r="E856"/>
      <c r="F856"/>
      <c r="H856" s="5"/>
      <c r="I856" s="5"/>
      <c r="K856" s="6"/>
      <c r="L856" s="6"/>
      <c r="M856" s="6"/>
      <c r="N856" s="6"/>
      <c r="O856" s="5"/>
      <c r="P856" s="5"/>
      <c r="Q856" s="308"/>
      <c r="R856" s="292"/>
      <c r="S856" s="5"/>
      <c r="T856" s="5"/>
      <c r="U856" s="292"/>
      <c r="V856" s="5"/>
      <c r="W856"/>
      <c r="X856"/>
    </row>
    <row r="857" spans="1:24" s="4" customFormat="1" x14ac:dyDescent="0.2">
      <c r="A857" s="1"/>
      <c r="B857" s="3"/>
      <c r="C857" s="13"/>
      <c r="D857"/>
      <c r="E857"/>
      <c r="F857"/>
      <c r="H857" s="5"/>
      <c r="I857" s="5"/>
      <c r="K857" s="6"/>
      <c r="L857" s="6"/>
      <c r="M857" s="6"/>
      <c r="N857" s="6"/>
      <c r="O857" s="5"/>
      <c r="P857" s="5"/>
      <c r="Q857" s="308"/>
      <c r="R857" s="292"/>
      <c r="S857" s="5"/>
      <c r="T857" s="5"/>
      <c r="U857" s="292"/>
      <c r="V857" s="5"/>
      <c r="W857"/>
      <c r="X857"/>
    </row>
    <row r="858" spans="1:24" s="4" customFormat="1" x14ac:dyDescent="0.2">
      <c r="A858" s="1"/>
      <c r="B858" s="3"/>
      <c r="C858" s="13"/>
      <c r="D858"/>
      <c r="E858"/>
      <c r="F858"/>
      <c r="H858" s="5"/>
      <c r="I858" s="5"/>
      <c r="K858" s="6"/>
      <c r="L858" s="6"/>
      <c r="M858" s="6"/>
      <c r="N858" s="6"/>
      <c r="O858" s="5"/>
      <c r="P858" s="5"/>
      <c r="Q858" s="308"/>
      <c r="R858" s="292"/>
      <c r="S858" s="5"/>
      <c r="T858" s="5"/>
      <c r="U858" s="292"/>
      <c r="V858" s="5"/>
      <c r="W858"/>
      <c r="X858"/>
    </row>
    <row r="859" spans="1:24" s="4" customFormat="1" x14ac:dyDescent="0.2">
      <c r="A859" s="1"/>
      <c r="B859" s="3"/>
      <c r="C859" s="13"/>
      <c r="D859"/>
      <c r="E859"/>
      <c r="F859"/>
      <c r="H859" s="5"/>
      <c r="I859" s="5"/>
      <c r="K859" s="6"/>
      <c r="L859" s="6"/>
      <c r="M859" s="6"/>
      <c r="N859" s="6"/>
      <c r="O859" s="5"/>
      <c r="P859" s="5"/>
      <c r="Q859" s="308"/>
      <c r="R859" s="292"/>
      <c r="S859" s="5"/>
      <c r="T859" s="5"/>
      <c r="U859" s="292"/>
      <c r="V859" s="5"/>
      <c r="W859"/>
      <c r="X859"/>
    </row>
    <row r="860" spans="1:24" s="4" customFormat="1" x14ac:dyDescent="0.2">
      <c r="A860" s="1"/>
      <c r="B860" s="3"/>
      <c r="C860" s="13"/>
      <c r="D860"/>
      <c r="E860"/>
      <c r="F860"/>
      <c r="H860" s="5"/>
      <c r="I860" s="5"/>
      <c r="K860" s="6"/>
      <c r="L860" s="6"/>
      <c r="M860" s="6"/>
      <c r="N860" s="6"/>
      <c r="O860" s="5"/>
      <c r="P860" s="5"/>
      <c r="Q860" s="308"/>
      <c r="R860" s="292"/>
      <c r="S860" s="5"/>
      <c r="T860" s="5"/>
      <c r="U860" s="292"/>
      <c r="V860" s="5"/>
      <c r="W860"/>
      <c r="X860"/>
    </row>
    <row r="861" spans="1:24" s="4" customFormat="1" x14ac:dyDescent="0.2">
      <c r="A861" s="1"/>
      <c r="B861" s="3"/>
      <c r="C861" s="13"/>
      <c r="D861"/>
      <c r="E861"/>
      <c r="F861"/>
      <c r="H861" s="5"/>
      <c r="I861" s="5"/>
      <c r="K861" s="6"/>
      <c r="L861" s="6"/>
      <c r="M861" s="6"/>
      <c r="N861" s="6"/>
      <c r="O861" s="5"/>
      <c r="P861" s="5"/>
      <c r="Q861" s="308"/>
      <c r="R861" s="292"/>
      <c r="S861" s="5"/>
      <c r="T861" s="5"/>
      <c r="U861" s="292"/>
      <c r="V861" s="5"/>
      <c r="W861"/>
      <c r="X861"/>
    </row>
    <row r="862" spans="1:24" s="4" customFormat="1" x14ac:dyDescent="0.2">
      <c r="A862" s="1"/>
      <c r="B862" s="3"/>
      <c r="C862" s="13"/>
      <c r="D862"/>
      <c r="E862"/>
      <c r="F862"/>
      <c r="H862" s="5"/>
      <c r="I862" s="5"/>
      <c r="K862" s="6"/>
      <c r="L862" s="6"/>
      <c r="M862" s="6"/>
      <c r="N862" s="6"/>
      <c r="O862" s="5"/>
      <c r="P862" s="5"/>
      <c r="Q862" s="308"/>
      <c r="R862" s="292"/>
      <c r="S862" s="5"/>
      <c r="T862" s="5"/>
      <c r="U862" s="292"/>
      <c r="V862" s="5"/>
      <c r="W862"/>
      <c r="X862"/>
    </row>
    <row r="863" spans="1:24" s="4" customFormat="1" x14ac:dyDescent="0.2">
      <c r="A863" s="1"/>
      <c r="B863" s="3"/>
      <c r="C863" s="13"/>
      <c r="D863"/>
      <c r="E863"/>
      <c r="F863"/>
      <c r="H863" s="5"/>
      <c r="I863" s="5"/>
      <c r="K863" s="6"/>
      <c r="L863" s="6"/>
      <c r="M863" s="6"/>
      <c r="N863" s="6"/>
      <c r="O863" s="5"/>
      <c r="P863" s="5"/>
      <c r="Q863" s="308"/>
      <c r="R863" s="292"/>
      <c r="S863" s="5"/>
      <c r="T863" s="5"/>
      <c r="U863" s="292"/>
      <c r="V863" s="5"/>
      <c r="W863"/>
      <c r="X863"/>
    </row>
    <row r="864" spans="1:24" s="4" customFormat="1" x14ac:dyDescent="0.2">
      <c r="A864" s="1"/>
      <c r="B864" s="3"/>
      <c r="C864" s="13"/>
      <c r="D864"/>
      <c r="E864"/>
      <c r="F864"/>
      <c r="H864" s="5"/>
      <c r="I864" s="5"/>
      <c r="K864" s="6"/>
      <c r="L864" s="6"/>
      <c r="M864" s="6"/>
      <c r="N864" s="6"/>
      <c r="O864" s="5"/>
      <c r="P864" s="5"/>
      <c r="Q864" s="308"/>
      <c r="R864" s="292"/>
      <c r="S864" s="5"/>
      <c r="T864" s="5"/>
      <c r="U864" s="292"/>
      <c r="V864" s="5"/>
      <c r="W864"/>
      <c r="X864"/>
    </row>
    <row r="865" spans="1:24" s="4" customFormat="1" x14ac:dyDescent="0.2">
      <c r="A865" s="1"/>
      <c r="B865" s="3"/>
      <c r="C865" s="13"/>
      <c r="D865"/>
      <c r="E865"/>
      <c r="F865"/>
      <c r="H865" s="5"/>
      <c r="I865" s="5"/>
      <c r="K865" s="6"/>
      <c r="L865" s="6"/>
      <c r="M865" s="6"/>
      <c r="N865" s="6"/>
      <c r="O865" s="5"/>
      <c r="P865" s="5"/>
      <c r="Q865" s="308"/>
      <c r="R865" s="292"/>
      <c r="S865" s="5"/>
      <c r="T865" s="5"/>
      <c r="U865" s="292"/>
      <c r="V865" s="5"/>
      <c r="W865"/>
      <c r="X865"/>
    </row>
    <row r="866" spans="1:24" s="4" customFormat="1" x14ac:dyDescent="0.2">
      <c r="A866" s="1"/>
      <c r="B866" s="3"/>
      <c r="C866" s="13"/>
      <c r="D866"/>
      <c r="E866"/>
      <c r="F866"/>
      <c r="H866" s="5"/>
      <c r="I866" s="5"/>
      <c r="K866" s="6"/>
      <c r="L866" s="6"/>
      <c r="M866" s="6"/>
      <c r="N866" s="6"/>
      <c r="O866" s="5"/>
      <c r="P866" s="5"/>
      <c r="Q866" s="308"/>
      <c r="R866" s="292"/>
      <c r="S866" s="5"/>
      <c r="T866" s="5"/>
      <c r="U866" s="292"/>
      <c r="V866" s="5"/>
      <c r="W866"/>
      <c r="X866"/>
    </row>
    <row r="867" spans="1:24" s="4" customFormat="1" x14ac:dyDescent="0.2">
      <c r="A867" s="1"/>
      <c r="B867" s="3"/>
      <c r="C867" s="13"/>
      <c r="D867"/>
      <c r="E867"/>
      <c r="F867"/>
      <c r="H867" s="5"/>
      <c r="I867" s="5"/>
      <c r="K867" s="6"/>
      <c r="L867" s="6"/>
      <c r="M867" s="6"/>
      <c r="N867" s="6"/>
      <c r="O867" s="5"/>
      <c r="P867" s="5"/>
      <c r="Q867" s="308"/>
      <c r="R867" s="292"/>
      <c r="S867" s="5"/>
      <c r="T867" s="5"/>
      <c r="U867" s="292"/>
      <c r="V867" s="5"/>
      <c r="W867"/>
      <c r="X867"/>
    </row>
    <row r="868" spans="1:24" s="4" customFormat="1" x14ac:dyDescent="0.2">
      <c r="A868" s="1"/>
      <c r="B868" s="3"/>
      <c r="C868" s="13"/>
      <c r="D868"/>
      <c r="E868"/>
      <c r="F868"/>
      <c r="H868" s="5"/>
      <c r="I868" s="5"/>
      <c r="K868" s="6"/>
      <c r="L868" s="6"/>
      <c r="M868" s="6"/>
      <c r="N868" s="6"/>
      <c r="O868" s="5"/>
      <c r="P868" s="5"/>
      <c r="Q868" s="308"/>
      <c r="R868" s="292"/>
      <c r="S868" s="5"/>
      <c r="T868" s="5"/>
      <c r="U868" s="292"/>
      <c r="V868" s="5"/>
      <c r="W868"/>
      <c r="X868"/>
    </row>
    <row r="869" spans="1:24" s="4" customFormat="1" x14ac:dyDescent="0.2">
      <c r="A869" s="1"/>
      <c r="B869" s="3"/>
      <c r="C869" s="13"/>
      <c r="D869"/>
      <c r="E869"/>
      <c r="F869"/>
      <c r="H869" s="5"/>
      <c r="I869" s="5"/>
      <c r="K869" s="6"/>
      <c r="L869" s="6"/>
      <c r="M869" s="6"/>
      <c r="N869" s="6"/>
      <c r="O869" s="5"/>
      <c r="P869" s="5"/>
      <c r="Q869" s="308"/>
      <c r="R869" s="292"/>
      <c r="S869" s="5"/>
      <c r="T869" s="5"/>
      <c r="U869" s="292"/>
      <c r="V869" s="5"/>
      <c r="W869"/>
      <c r="X869"/>
    </row>
    <row r="870" spans="1:24" s="4" customFormat="1" x14ac:dyDescent="0.2">
      <c r="A870" s="1"/>
      <c r="B870" s="3"/>
      <c r="C870" s="13"/>
      <c r="D870"/>
      <c r="E870"/>
      <c r="F870"/>
      <c r="H870" s="5"/>
      <c r="I870" s="5"/>
      <c r="K870" s="6"/>
      <c r="L870" s="6"/>
      <c r="M870" s="6"/>
      <c r="N870" s="6"/>
      <c r="O870" s="5"/>
      <c r="P870" s="5"/>
      <c r="Q870" s="308"/>
      <c r="R870" s="292"/>
      <c r="S870" s="5"/>
      <c r="T870" s="5"/>
      <c r="U870" s="292"/>
      <c r="V870" s="5"/>
      <c r="W870"/>
      <c r="X870"/>
    </row>
    <row r="871" spans="1:24" s="4" customFormat="1" x14ac:dyDescent="0.2">
      <c r="A871" s="1"/>
      <c r="B871" s="3"/>
      <c r="C871" s="13"/>
      <c r="D871"/>
      <c r="E871"/>
      <c r="F871"/>
      <c r="H871" s="5"/>
      <c r="I871" s="5"/>
      <c r="K871" s="6"/>
      <c r="L871" s="6"/>
      <c r="M871" s="6"/>
      <c r="N871" s="6"/>
      <c r="O871" s="5"/>
      <c r="P871" s="5"/>
      <c r="Q871" s="308"/>
      <c r="R871" s="292"/>
      <c r="S871" s="5"/>
      <c r="T871" s="5"/>
      <c r="U871" s="292"/>
      <c r="V871" s="5"/>
      <c r="W871"/>
      <c r="X871"/>
    </row>
    <row r="872" spans="1:24" s="4" customFormat="1" x14ac:dyDescent="0.2">
      <c r="A872" s="1"/>
      <c r="B872" s="3"/>
      <c r="C872" s="13"/>
      <c r="D872"/>
      <c r="E872"/>
      <c r="F872"/>
      <c r="H872" s="5"/>
      <c r="I872" s="5"/>
      <c r="K872" s="6"/>
      <c r="L872" s="6"/>
      <c r="M872" s="6"/>
      <c r="N872" s="6"/>
      <c r="O872" s="5"/>
      <c r="P872" s="5"/>
      <c r="Q872" s="308"/>
      <c r="R872" s="292"/>
      <c r="S872" s="5"/>
      <c r="T872" s="5"/>
      <c r="U872" s="292"/>
      <c r="V872" s="5"/>
      <c r="W872"/>
      <c r="X872"/>
    </row>
    <row r="873" spans="1:24" s="4" customFormat="1" x14ac:dyDescent="0.2">
      <c r="A873" s="1"/>
      <c r="B873" s="3"/>
      <c r="C873" s="13"/>
      <c r="D873"/>
      <c r="E873"/>
      <c r="F873"/>
      <c r="H873" s="5"/>
      <c r="I873" s="5"/>
      <c r="K873" s="6"/>
      <c r="L873" s="6"/>
      <c r="M873" s="6"/>
      <c r="N873" s="6"/>
      <c r="O873" s="5"/>
      <c r="P873" s="5"/>
      <c r="Q873" s="308"/>
      <c r="R873" s="292"/>
      <c r="S873" s="5"/>
      <c r="T873" s="5"/>
      <c r="U873" s="292"/>
      <c r="V873" s="5"/>
      <c r="W873"/>
      <c r="X873"/>
    </row>
    <row r="874" spans="1:24" s="4" customFormat="1" x14ac:dyDescent="0.2">
      <c r="A874" s="1"/>
      <c r="B874" s="3"/>
      <c r="C874" s="13"/>
      <c r="D874"/>
      <c r="E874"/>
      <c r="F874"/>
      <c r="H874" s="5"/>
      <c r="I874" s="5"/>
      <c r="K874" s="6"/>
      <c r="L874" s="6"/>
      <c r="M874" s="6"/>
      <c r="N874" s="6"/>
      <c r="O874" s="5"/>
      <c r="P874" s="5"/>
      <c r="Q874" s="308"/>
      <c r="R874" s="292"/>
      <c r="S874" s="5"/>
      <c r="T874" s="5"/>
      <c r="U874" s="292"/>
      <c r="V874" s="5"/>
      <c r="W874"/>
      <c r="X874"/>
    </row>
    <row r="875" spans="1:24" s="4" customFormat="1" x14ac:dyDescent="0.2">
      <c r="A875" s="1"/>
      <c r="B875" s="3"/>
      <c r="C875" s="13"/>
      <c r="D875"/>
      <c r="E875"/>
      <c r="F875"/>
      <c r="H875" s="5"/>
      <c r="I875" s="5"/>
      <c r="K875" s="6"/>
      <c r="L875" s="6"/>
      <c r="M875" s="6"/>
      <c r="N875" s="6"/>
      <c r="O875" s="5"/>
      <c r="P875" s="5"/>
      <c r="Q875" s="308"/>
      <c r="R875" s="292"/>
      <c r="S875" s="5"/>
      <c r="T875" s="5"/>
      <c r="U875" s="292"/>
      <c r="V875" s="5"/>
      <c r="W875"/>
      <c r="X875"/>
    </row>
    <row r="876" spans="1:24" s="4" customFormat="1" x14ac:dyDescent="0.2">
      <c r="A876" s="1"/>
      <c r="B876" s="3"/>
      <c r="C876" s="13"/>
      <c r="D876"/>
      <c r="E876"/>
      <c r="F876"/>
      <c r="H876" s="5"/>
      <c r="I876" s="5"/>
      <c r="K876" s="6"/>
      <c r="L876" s="6"/>
      <c r="M876" s="6"/>
      <c r="N876" s="6"/>
      <c r="O876" s="5"/>
      <c r="P876" s="5"/>
      <c r="Q876" s="308"/>
      <c r="R876" s="292"/>
      <c r="S876" s="5"/>
      <c r="T876" s="5"/>
      <c r="U876" s="292"/>
      <c r="V876" s="5"/>
      <c r="W876"/>
      <c r="X876"/>
    </row>
    <row r="877" spans="1:24" s="4" customFormat="1" x14ac:dyDescent="0.2">
      <c r="A877" s="1"/>
      <c r="B877" s="3"/>
      <c r="C877" s="13"/>
      <c r="D877"/>
      <c r="E877"/>
      <c r="F877"/>
      <c r="H877" s="5"/>
      <c r="I877" s="5"/>
      <c r="K877" s="6"/>
      <c r="L877" s="6"/>
      <c r="M877" s="6"/>
      <c r="N877" s="6"/>
      <c r="O877" s="5"/>
      <c r="P877" s="5"/>
      <c r="Q877" s="308"/>
      <c r="R877" s="292"/>
      <c r="S877" s="5"/>
      <c r="T877" s="5"/>
      <c r="U877" s="292"/>
      <c r="V877" s="5"/>
      <c r="W877"/>
      <c r="X877"/>
    </row>
    <row r="878" spans="1:24" s="4" customFormat="1" x14ac:dyDescent="0.2">
      <c r="A878" s="1"/>
      <c r="B878" s="3"/>
      <c r="C878" s="13"/>
      <c r="D878"/>
      <c r="E878"/>
      <c r="F878"/>
      <c r="H878" s="5"/>
      <c r="I878" s="5"/>
      <c r="K878" s="6"/>
      <c r="L878" s="6"/>
      <c r="M878" s="6"/>
      <c r="N878" s="6"/>
      <c r="O878" s="5"/>
      <c r="P878" s="5"/>
      <c r="Q878" s="308"/>
      <c r="R878" s="292"/>
      <c r="S878" s="5"/>
      <c r="T878" s="5"/>
      <c r="U878" s="292"/>
      <c r="V878" s="5"/>
      <c r="W878"/>
      <c r="X878"/>
    </row>
    <row r="879" spans="1:24" s="4" customFormat="1" x14ac:dyDescent="0.2">
      <c r="A879" s="1"/>
      <c r="B879" s="3"/>
      <c r="C879" s="13"/>
      <c r="D879"/>
      <c r="E879"/>
      <c r="F879"/>
      <c r="H879" s="5"/>
      <c r="I879" s="5"/>
      <c r="K879" s="6"/>
      <c r="L879" s="6"/>
      <c r="M879" s="6"/>
      <c r="N879" s="6"/>
      <c r="O879" s="5"/>
      <c r="P879" s="5"/>
      <c r="Q879" s="308"/>
      <c r="R879" s="292"/>
      <c r="S879" s="5"/>
      <c r="T879" s="5"/>
      <c r="U879" s="292"/>
      <c r="V879" s="5"/>
      <c r="W879"/>
      <c r="X879"/>
    </row>
    <row r="880" spans="1:24" s="4" customFormat="1" x14ac:dyDescent="0.2">
      <c r="A880" s="1"/>
      <c r="B880" s="3"/>
      <c r="C880" s="13"/>
      <c r="D880"/>
      <c r="E880"/>
      <c r="F880"/>
      <c r="H880" s="5"/>
      <c r="I880" s="5"/>
      <c r="K880" s="6"/>
      <c r="L880" s="6"/>
      <c r="M880" s="6"/>
      <c r="N880" s="6"/>
      <c r="O880" s="5"/>
      <c r="P880" s="5"/>
      <c r="Q880" s="308"/>
      <c r="R880" s="292"/>
      <c r="S880" s="5"/>
      <c r="T880" s="5"/>
      <c r="U880" s="292"/>
      <c r="V880" s="5"/>
      <c r="W880"/>
      <c r="X880"/>
    </row>
    <row r="881" spans="1:24" s="4" customFormat="1" x14ac:dyDescent="0.2">
      <c r="A881" s="1"/>
      <c r="B881" s="3"/>
      <c r="C881" s="13"/>
      <c r="D881"/>
      <c r="E881"/>
      <c r="F881"/>
      <c r="H881" s="5"/>
      <c r="I881" s="5"/>
      <c r="K881" s="6"/>
      <c r="L881" s="6"/>
      <c r="M881" s="6"/>
      <c r="N881" s="6"/>
      <c r="O881" s="5"/>
      <c r="P881" s="5"/>
      <c r="Q881" s="308"/>
      <c r="R881" s="292"/>
      <c r="S881" s="5"/>
      <c r="T881" s="5"/>
      <c r="U881" s="292"/>
      <c r="V881" s="5"/>
      <c r="W881"/>
      <c r="X881"/>
    </row>
    <row r="882" spans="1:24" s="4" customFormat="1" x14ac:dyDescent="0.2">
      <c r="A882" s="1"/>
      <c r="B882" s="3"/>
      <c r="C882" s="13"/>
      <c r="D882"/>
      <c r="E882"/>
      <c r="F882"/>
      <c r="H882" s="5"/>
      <c r="I882" s="5"/>
      <c r="K882" s="6"/>
      <c r="L882" s="6"/>
      <c r="M882" s="6"/>
      <c r="N882" s="6"/>
      <c r="O882" s="5"/>
      <c r="P882" s="5"/>
      <c r="Q882" s="308"/>
      <c r="R882" s="292"/>
      <c r="S882" s="5"/>
      <c r="T882" s="5"/>
      <c r="U882" s="292"/>
      <c r="V882" s="5"/>
      <c r="W882"/>
      <c r="X882"/>
    </row>
    <row r="883" spans="1:24" s="4" customFormat="1" x14ac:dyDescent="0.2">
      <c r="A883" s="1"/>
      <c r="B883" s="3"/>
      <c r="C883" s="13"/>
      <c r="D883"/>
      <c r="E883"/>
      <c r="F883"/>
      <c r="H883" s="5"/>
      <c r="I883" s="5"/>
      <c r="K883" s="6"/>
      <c r="L883" s="6"/>
      <c r="M883" s="6"/>
      <c r="N883" s="6"/>
      <c r="O883" s="5"/>
      <c r="P883" s="5"/>
      <c r="Q883" s="308"/>
      <c r="R883" s="292"/>
      <c r="S883" s="5"/>
      <c r="T883" s="5"/>
      <c r="U883" s="292"/>
      <c r="V883" s="5"/>
      <c r="W883"/>
      <c r="X883"/>
    </row>
    <row r="884" spans="1:24" s="4" customFormat="1" x14ac:dyDescent="0.2">
      <c r="A884" s="1"/>
      <c r="B884" s="3"/>
      <c r="C884" s="13"/>
      <c r="D884"/>
      <c r="E884"/>
      <c r="F884"/>
      <c r="H884" s="5"/>
      <c r="I884" s="5"/>
      <c r="K884" s="6"/>
      <c r="L884" s="6"/>
      <c r="M884" s="6"/>
      <c r="N884" s="6"/>
      <c r="O884" s="5"/>
      <c r="P884" s="5"/>
      <c r="Q884" s="308"/>
      <c r="R884" s="292"/>
      <c r="S884" s="5"/>
      <c r="T884" s="5"/>
      <c r="U884" s="292"/>
      <c r="V884" s="5"/>
      <c r="W884"/>
      <c r="X884"/>
    </row>
    <row r="885" spans="1:24" s="4" customFormat="1" x14ac:dyDescent="0.2">
      <c r="A885" s="1"/>
      <c r="B885" s="3"/>
      <c r="C885" s="13"/>
      <c r="D885"/>
      <c r="E885"/>
      <c r="F885"/>
      <c r="H885" s="5"/>
      <c r="I885" s="5"/>
      <c r="K885" s="6"/>
      <c r="L885" s="6"/>
      <c r="M885" s="6"/>
      <c r="N885" s="6"/>
      <c r="O885" s="5"/>
      <c r="P885" s="5"/>
      <c r="Q885" s="308"/>
      <c r="R885" s="292"/>
      <c r="S885" s="5"/>
      <c r="T885" s="5"/>
      <c r="U885" s="292"/>
      <c r="V885" s="5"/>
      <c r="W885"/>
      <c r="X885"/>
    </row>
    <row r="886" spans="1:24" s="4" customFormat="1" x14ac:dyDescent="0.2">
      <c r="A886" s="1"/>
      <c r="B886" s="3"/>
      <c r="C886" s="13"/>
      <c r="D886"/>
      <c r="E886"/>
      <c r="F886"/>
      <c r="H886" s="5"/>
      <c r="I886" s="5"/>
      <c r="K886" s="6"/>
      <c r="L886" s="6"/>
      <c r="M886" s="6"/>
      <c r="N886" s="6"/>
      <c r="O886" s="5"/>
      <c r="P886" s="5"/>
      <c r="Q886" s="308"/>
      <c r="R886" s="292"/>
      <c r="S886" s="5"/>
      <c r="T886" s="5"/>
      <c r="U886" s="292"/>
      <c r="V886" s="5"/>
      <c r="W886"/>
      <c r="X886"/>
    </row>
    <row r="887" spans="1:24" s="4" customFormat="1" x14ac:dyDescent="0.2">
      <c r="A887" s="1"/>
      <c r="B887" s="3"/>
      <c r="C887" s="13"/>
      <c r="D887"/>
      <c r="E887"/>
      <c r="F887"/>
      <c r="H887" s="5"/>
      <c r="I887" s="5"/>
      <c r="K887" s="6"/>
      <c r="L887" s="6"/>
      <c r="M887" s="6"/>
      <c r="N887" s="6"/>
      <c r="O887" s="5"/>
      <c r="P887" s="5"/>
      <c r="Q887" s="308"/>
      <c r="R887" s="292"/>
      <c r="S887" s="5"/>
      <c r="T887" s="5"/>
      <c r="U887" s="292"/>
      <c r="V887" s="5"/>
      <c r="W887"/>
      <c r="X887"/>
    </row>
    <row r="888" spans="1:24" s="4" customFormat="1" x14ac:dyDescent="0.2">
      <c r="A888" s="1"/>
      <c r="B888" s="3"/>
      <c r="C888" s="13"/>
      <c r="D888"/>
      <c r="E888"/>
      <c r="F888"/>
      <c r="H888" s="5"/>
      <c r="I888" s="5"/>
      <c r="K888" s="6"/>
      <c r="L888" s="6"/>
      <c r="M888" s="6"/>
      <c r="N888" s="6"/>
      <c r="O888" s="5"/>
      <c r="P888" s="5"/>
      <c r="Q888" s="308"/>
      <c r="R888" s="292"/>
      <c r="S888" s="5"/>
      <c r="T888" s="5"/>
      <c r="U888" s="292"/>
      <c r="V888" s="5"/>
      <c r="W888"/>
      <c r="X888"/>
    </row>
    <row r="889" spans="1:24" s="4" customFormat="1" x14ac:dyDescent="0.2">
      <c r="A889" s="1"/>
      <c r="B889" s="3"/>
      <c r="C889" s="13"/>
      <c r="D889"/>
      <c r="E889"/>
      <c r="F889"/>
      <c r="H889" s="5"/>
      <c r="I889" s="5"/>
      <c r="K889" s="6"/>
      <c r="L889" s="6"/>
      <c r="M889" s="6"/>
      <c r="N889" s="6"/>
      <c r="O889" s="5"/>
      <c r="P889" s="5"/>
      <c r="Q889" s="308"/>
      <c r="R889" s="292"/>
      <c r="S889" s="5"/>
      <c r="T889" s="5"/>
      <c r="U889" s="292"/>
      <c r="V889" s="5"/>
      <c r="W889"/>
      <c r="X889"/>
    </row>
    <row r="890" spans="1:24" s="4" customFormat="1" x14ac:dyDescent="0.2">
      <c r="A890" s="1"/>
      <c r="B890" s="3"/>
      <c r="C890" s="13"/>
      <c r="D890"/>
      <c r="E890"/>
      <c r="F890"/>
      <c r="H890" s="5"/>
      <c r="I890" s="5"/>
      <c r="K890" s="6"/>
      <c r="L890" s="6"/>
      <c r="M890" s="6"/>
      <c r="N890" s="6"/>
      <c r="O890" s="5"/>
      <c r="P890" s="5"/>
      <c r="Q890" s="308"/>
      <c r="R890" s="292"/>
      <c r="S890" s="5"/>
      <c r="T890" s="5"/>
      <c r="U890" s="292"/>
      <c r="V890" s="5"/>
      <c r="W890"/>
      <c r="X890"/>
    </row>
    <row r="891" spans="1:24" s="4" customFormat="1" x14ac:dyDescent="0.2">
      <c r="A891" s="1"/>
      <c r="B891" s="3"/>
      <c r="C891" s="13"/>
      <c r="D891"/>
      <c r="E891"/>
      <c r="F891"/>
      <c r="H891" s="5"/>
      <c r="I891" s="5"/>
      <c r="K891" s="6"/>
      <c r="L891" s="6"/>
      <c r="M891" s="6"/>
      <c r="N891" s="6"/>
      <c r="O891" s="5"/>
      <c r="P891" s="5"/>
      <c r="Q891" s="308"/>
      <c r="R891" s="292"/>
      <c r="S891" s="5"/>
      <c r="T891" s="5"/>
      <c r="U891" s="292"/>
      <c r="V891" s="5"/>
      <c r="W891"/>
      <c r="X891"/>
    </row>
    <row r="892" spans="1:24" s="4" customFormat="1" x14ac:dyDescent="0.2">
      <c r="A892" s="1"/>
      <c r="B892" s="3"/>
      <c r="C892" s="13"/>
      <c r="D892"/>
      <c r="E892"/>
      <c r="F892"/>
      <c r="H892" s="5"/>
      <c r="I892" s="5"/>
      <c r="K892" s="6"/>
      <c r="L892" s="6"/>
      <c r="M892" s="6"/>
      <c r="N892" s="6"/>
      <c r="O892" s="5"/>
      <c r="P892" s="5"/>
      <c r="Q892" s="308"/>
      <c r="R892" s="292"/>
      <c r="S892" s="5"/>
      <c r="T892" s="5"/>
      <c r="U892" s="292"/>
      <c r="V892" s="5"/>
      <c r="W892"/>
      <c r="X892"/>
    </row>
    <row r="893" spans="1:24" s="4" customFormat="1" x14ac:dyDescent="0.2">
      <c r="A893" s="1"/>
      <c r="B893" s="3"/>
      <c r="C893" s="13"/>
      <c r="D893"/>
      <c r="E893"/>
      <c r="F893"/>
      <c r="H893" s="5"/>
      <c r="I893" s="5"/>
      <c r="K893" s="6"/>
      <c r="L893" s="6"/>
      <c r="M893" s="6"/>
      <c r="N893" s="6"/>
      <c r="O893" s="5"/>
      <c r="P893" s="5"/>
      <c r="Q893" s="308"/>
      <c r="R893" s="292"/>
      <c r="S893" s="5"/>
      <c r="T893" s="5"/>
      <c r="U893" s="292"/>
      <c r="V893" s="5"/>
      <c r="W893"/>
      <c r="X893"/>
    </row>
    <row r="894" spans="1:24" s="4" customFormat="1" x14ac:dyDescent="0.2">
      <c r="A894" s="1"/>
      <c r="B894" s="3"/>
      <c r="C894" s="13"/>
      <c r="D894"/>
      <c r="E894"/>
      <c r="F894"/>
      <c r="H894" s="5"/>
      <c r="I894" s="5"/>
      <c r="K894" s="6"/>
      <c r="L894" s="6"/>
      <c r="M894" s="6"/>
      <c r="N894" s="6"/>
      <c r="O894" s="5"/>
      <c r="P894" s="5"/>
      <c r="Q894" s="308"/>
      <c r="R894" s="292"/>
      <c r="S894" s="5"/>
      <c r="T894" s="5"/>
      <c r="U894" s="292"/>
      <c r="V894" s="5"/>
      <c r="W894"/>
      <c r="X894"/>
    </row>
    <row r="895" spans="1:24" s="4" customFormat="1" x14ac:dyDescent="0.2">
      <c r="A895" s="1"/>
      <c r="B895" s="3"/>
      <c r="C895" s="13"/>
      <c r="D895"/>
      <c r="E895"/>
      <c r="F895"/>
      <c r="H895" s="5"/>
      <c r="I895" s="5"/>
      <c r="K895" s="6"/>
      <c r="L895" s="6"/>
      <c r="M895" s="6"/>
      <c r="N895" s="6"/>
      <c r="O895" s="5"/>
      <c r="P895" s="5"/>
      <c r="Q895" s="308"/>
      <c r="R895" s="292"/>
      <c r="S895" s="5"/>
      <c r="T895" s="5"/>
      <c r="U895" s="292"/>
      <c r="V895" s="5"/>
      <c r="W895"/>
      <c r="X895"/>
    </row>
    <row r="896" spans="1:24" s="4" customFormat="1" x14ac:dyDescent="0.2">
      <c r="A896" s="1"/>
      <c r="B896" s="3"/>
      <c r="C896" s="13"/>
      <c r="D896"/>
      <c r="E896"/>
      <c r="F896"/>
      <c r="H896" s="5"/>
      <c r="I896" s="5"/>
      <c r="K896" s="6"/>
      <c r="L896" s="6"/>
      <c r="M896" s="6"/>
      <c r="N896" s="6"/>
      <c r="O896" s="5"/>
      <c r="P896" s="5"/>
      <c r="Q896" s="308"/>
      <c r="R896" s="292"/>
      <c r="S896" s="5"/>
      <c r="T896" s="5"/>
      <c r="U896" s="292"/>
      <c r="V896" s="5"/>
      <c r="W896"/>
      <c r="X896"/>
    </row>
    <row r="897" spans="1:24" s="4" customFormat="1" x14ac:dyDescent="0.2">
      <c r="A897" s="1"/>
      <c r="B897" s="3"/>
      <c r="C897" s="13"/>
      <c r="D897"/>
      <c r="E897"/>
      <c r="F897"/>
      <c r="H897" s="5"/>
      <c r="I897" s="5"/>
      <c r="K897" s="6"/>
      <c r="L897" s="6"/>
      <c r="M897" s="6"/>
      <c r="N897" s="6"/>
      <c r="O897" s="5"/>
      <c r="P897" s="5"/>
      <c r="Q897" s="308"/>
      <c r="R897" s="292"/>
      <c r="S897" s="5"/>
      <c r="T897" s="5"/>
      <c r="U897" s="292"/>
      <c r="V897" s="5"/>
      <c r="W897"/>
      <c r="X897"/>
    </row>
    <row r="898" spans="1:24" s="4" customFormat="1" x14ac:dyDescent="0.2">
      <c r="A898" s="1"/>
      <c r="B898" s="3"/>
      <c r="C898" s="13"/>
      <c r="D898"/>
      <c r="E898"/>
      <c r="F898"/>
      <c r="H898" s="5"/>
      <c r="I898" s="5"/>
      <c r="K898" s="6"/>
      <c r="L898" s="6"/>
      <c r="M898" s="6"/>
      <c r="N898" s="6"/>
      <c r="O898" s="5"/>
      <c r="P898" s="5"/>
      <c r="Q898" s="308"/>
      <c r="R898" s="292"/>
      <c r="S898" s="5"/>
      <c r="T898" s="5"/>
      <c r="U898" s="292"/>
      <c r="V898" s="5"/>
      <c r="W898"/>
      <c r="X898"/>
    </row>
    <row r="899" spans="1:24" s="4" customFormat="1" x14ac:dyDescent="0.2">
      <c r="A899" s="1"/>
      <c r="B899" s="3"/>
      <c r="C899" s="13"/>
      <c r="D899"/>
      <c r="E899"/>
      <c r="F899"/>
      <c r="H899" s="5"/>
      <c r="I899" s="5"/>
      <c r="K899" s="6"/>
      <c r="L899" s="6"/>
      <c r="M899" s="6"/>
      <c r="N899" s="6"/>
      <c r="O899" s="5"/>
      <c r="P899" s="5"/>
      <c r="Q899" s="308"/>
      <c r="R899" s="292"/>
      <c r="S899" s="5"/>
      <c r="T899" s="5"/>
      <c r="U899" s="292"/>
      <c r="V899" s="5"/>
      <c r="W899"/>
      <c r="X899"/>
    </row>
    <row r="900" spans="1:24" s="4" customFormat="1" x14ac:dyDescent="0.2">
      <c r="A900" s="1"/>
      <c r="B900" s="3"/>
      <c r="C900" s="13"/>
      <c r="D900"/>
      <c r="E900"/>
      <c r="F900"/>
      <c r="H900" s="5"/>
      <c r="I900" s="5"/>
      <c r="K900" s="6"/>
      <c r="L900" s="6"/>
      <c r="M900" s="6"/>
      <c r="N900" s="6"/>
      <c r="O900" s="5"/>
      <c r="P900" s="5"/>
      <c r="Q900" s="308"/>
      <c r="R900" s="292"/>
      <c r="S900" s="5"/>
      <c r="T900" s="5"/>
      <c r="U900" s="292"/>
      <c r="V900" s="5"/>
      <c r="W900"/>
      <c r="X900"/>
    </row>
    <row r="901" spans="1:24" s="4" customFormat="1" x14ac:dyDescent="0.2">
      <c r="A901" s="1"/>
      <c r="B901" s="3"/>
      <c r="C901" s="13"/>
      <c r="D901"/>
      <c r="E901"/>
      <c r="F901"/>
      <c r="H901" s="5"/>
      <c r="I901" s="5"/>
      <c r="K901" s="6"/>
      <c r="L901" s="6"/>
      <c r="M901" s="6"/>
      <c r="N901" s="6"/>
      <c r="O901" s="5"/>
      <c r="P901" s="5"/>
      <c r="Q901" s="308"/>
      <c r="R901" s="292"/>
      <c r="S901" s="5"/>
      <c r="T901" s="5"/>
      <c r="U901" s="292"/>
      <c r="V901" s="5"/>
      <c r="W901"/>
      <c r="X901"/>
    </row>
    <row r="902" spans="1:24" s="4" customFormat="1" x14ac:dyDescent="0.2">
      <c r="A902" s="1"/>
      <c r="B902" s="3"/>
      <c r="C902" s="13"/>
      <c r="D902"/>
      <c r="E902"/>
      <c r="F902"/>
      <c r="H902" s="5"/>
      <c r="I902" s="5"/>
      <c r="K902" s="6"/>
      <c r="L902" s="6"/>
      <c r="M902" s="6"/>
      <c r="N902" s="6"/>
      <c r="O902" s="5"/>
      <c r="P902" s="5"/>
      <c r="Q902" s="308"/>
      <c r="R902" s="292"/>
      <c r="S902" s="5"/>
      <c r="T902" s="5"/>
      <c r="U902" s="292"/>
      <c r="V902" s="5"/>
      <c r="W902"/>
      <c r="X902"/>
    </row>
    <row r="903" spans="1:24" s="4" customFormat="1" x14ac:dyDescent="0.2">
      <c r="A903" s="1"/>
      <c r="B903" s="3"/>
      <c r="C903" s="13"/>
      <c r="D903"/>
      <c r="E903"/>
      <c r="F903"/>
      <c r="H903" s="5"/>
      <c r="I903" s="5"/>
      <c r="K903" s="6"/>
      <c r="L903" s="6"/>
      <c r="M903" s="6"/>
      <c r="N903" s="6"/>
      <c r="O903" s="5"/>
      <c r="P903" s="5"/>
      <c r="Q903" s="308"/>
      <c r="R903" s="292"/>
      <c r="S903" s="5"/>
      <c r="T903" s="5"/>
      <c r="U903" s="292"/>
      <c r="V903" s="5"/>
      <c r="W903"/>
      <c r="X903"/>
    </row>
    <row r="904" spans="1:24" s="4" customFormat="1" x14ac:dyDescent="0.2">
      <c r="A904" s="1"/>
      <c r="B904" s="3"/>
      <c r="C904" s="13"/>
      <c r="D904"/>
      <c r="E904"/>
      <c r="F904"/>
      <c r="H904" s="5"/>
      <c r="I904" s="5"/>
      <c r="K904" s="6"/>
      <c r="L904" s="6"/>
      <c r="M904" s="6"/>
      <c r="N904" s="6"/>
      <c r="O904" s="5"/>
      <c r="P904" s="5"/>
      <c r="Q904" s="308"/>
      <c r="R904" s="292"/>
      <c r="S904" s="5"/>
      <c r="T904" s="5"/>
      <c r="U904" s="292"/>
      <c r="V904" s="5"/>
      <c r="W904"/>
      <c r="X904"/>
    </row>
    <row r="905" spans="1:24" s="4" customFormat="1" x14ac:dyDescent="0.2">
      <c r="A905" s="1"/>
      <c r="B905" s="3"/>
      <c r="C905" s="13"/>
      <c r="D905"/>
      <c r="E905"/>
      <c r="F905"/>
      <c r="H905" s="5"/>
      <c r="I905" s="5"/>
      <c r="K905" s="6"/>
      <c r="L905" s="6"/>
      <c r="M905" s="6"/>
      <c r="N905" s="6"/>
      <c r="O905" s="5"/>
      <c r="P905" s="5"/>
      <c r="Q905" s="308"/>
      <c r="R905" s="292"/>
      <c r="S905" s="5"/>
      <c r="T905" s="5"/>
      <c r="U905" s="292"/>
      <c r="V905" s="5"/>
      <c r="W905"/>
      <c r="X905"/>
    </row>
    <row r="906" spans="1:24" s="4" customFormat="1" x14ac:dyDescent="0.2">
      <c r="A906" s="1"/>
      <c r="B906" s="3"/>
      <c r="C906" s="13"/>
      <c r="D906"/>
      <c r="E906"/>
      <c r="F906"/>
      <c r="H906" s="5"/>
      <c r="I906" s="5"/>
      <c r="K906" s="6"/>
      <c r="L906" s="6"/>
      <c r="M906" s="6"/>
      <c r="N906" s="6"/>
      <c r="O906" s="5"/>
      <c r="P906" s="5"/>
      <c r="Q906" s="308"/>
      <c r="R906" s="292"/>
      <c r="S906" s="5"/>
      <c r="T906" s="5"/>
      <c r="U906" s="292"/>
      <c r="V906" s="5"/>
      <c r="W906"/>
      <c r="X906"/>
    </row>
    <row r="907" spans="1:24" s="4" customFormat="1" x14ac:dyDescent="0.2">
      <c r="A907" s="1"/>
      <c r="B907" s="3"/>
      <c r="C907" s="13"/>
      <c r="D907"/>
      <c r="E907"/>
      <c r="F907"/>
      <c r="H907" s="5"/>
      <c r="I907" s="5"/>
      <c r="K907" s="6"/>
      <c r="L907" s="6"/>
      <c r="M907" s="6"/>
      <c r="N907" s="6"/>
      <c r="O907" s="5"/>
      <c r="P907" s="5"/>
      <c r="Q907" s="308"/>
      <c r="R907" s="292"/>
      <c r="S907" s="5"/>
      <c r="T907" s="5"/>
      <c r="U907" s="292"/>
      <c r="V907" s="5"/>
      <c r="W907"/>
      <c r="X907"/>
    </row>
    <row r="908" spans="1:24" s="4" customFormat="1" x14ac:dyDescent="0.2">
      <c r="A908" s="1"/>
      <c r="B908" s="3"/>
      <c r="C908" s="13"/>
      <c r="D908"/>
      <c r="E908"/>
      <c r="F908"/>
      <c r="H908" s="5"/>
      <c r="I908" s="5"/>
      <c r="K908" s="6"/>
      <c r="L908" s="6"/>
      <c r="M908" s="6"/>
      <c r="N908" s="6"/>
      <c r="O908" s="5"/>
      <c r="P908" s="5"/>
      <c r="Q908" s="308"/>
      <c r="R908" s="292"/>
      <c r="S908" s="5"/>
      <c r="T908" s="5"/>
      <c r="U908" s="292"/>
      <c r="V908" s="5"/>
      <c r="W908"/>
      <c r="X908"/>
    </row>
    <row r="909" spans="1:24" s="4" customFormat="1" x14ac:dyDescent="0.2">
      <c r="A909" s="1"/>
      <c r="B909" s="3"/>
      <c r="C909" s="13"/>
      <c r="D909"/>
      <c r="E909"/>
      <c r="F909"/>
      <c r="H909" s="5"/>
      <c r="I909" s="5"/>
      <c r="K909" s="6"/>
      <c r="L909" s="6"/>
      <c r="M909" s="6"/>
      <c r="N909" s="6"/>
      <c r="O909" s="5"/>
      <c r="P909" s="5"/>
      <c r="Q909" s="308"/>
      <c r="R909" s="292"/>
      <c r="S909" s="5"/>
      <c r="T909" s="5"/>
      <c r="U909" s="292"/>
      <c r="V909" s="5"/>
      <c r="W909"/>
      <c r="X909"/>
    </row>
    <row r="910" spans="1:24" s="4" customFormat="1" x14ac:dyDescent="0.2">
      <c r="A910" s="1"/>
      <c r="B910" s="3"/>
      <c r="C910" s="13"/>
      <c r="D910"/>
      <c r="E910"/>
      <c r="F910"/>
      <c r="H910" s="5"/>
      <c r="I910" s="5"/>
      <c r="K910" s="6"/>
      <c r="L910" s="6"/>
      <c r="M910" s="6"/>
      <c r="N910" s="6"/>
      <c r="O910" s="5"/>
      <c r="P910" s="5"/>
      <c r="Q910" s="308"/>
      <c r="R910" s="292"/>
      <c r="S910" s="5"/>
      <c r="T910" s="5"/>
      <c r="U910" s="292"/>
      <c r="V910" s="5"/>
      <c r="W910"/>
      <c r="X910"/>
    </row>
    <row r="911" spans="1:24" s="4" customFormat="1" x14ac:dyDescent="0.2">
      <c r="A911" s="1"/>
      <c r="B911" s="3"/>
      <c r="C911" s="13"/>
      <c r="D911"/>
      <c r="E911"/>
      <c r="F911"/>
      <c r="H911" s="5"/>
      <c r="I911" s="5"/>
      <c r="K911" s="6"/>
      <c r="L911" s="6"/>
      <c r="M911" s="6"/>
      <c r="N911" s="6"/>
      <c r="O911" s="5"/>
      <c r="P911" s="5"/>
      <c r="Q911" s="308"/>
      <c r="R911" s="292"/>
      <c r="S911" s="5"/>
      <c r="T911" s="5"/>
      <c r="U911" s="292"/>
      <c r="V911" s="5"/>
      <c r="W911"/>
      <c r="X911"/>
    </row>
    <row r="912" spans="1:24" s="4" customFormat="1" x14ac:dyDescent="0.2">
      <c r="A912" s="1"/>
      <c r="B912" s="3"/>
      <c r="C912" s="13"/>
      <c r="D912"/>
      <c r="E912"/>
      <c r="F912"/>
      <c r="H912" s="5"/>
      <c r="I912" s="5"/>
      <c r="K912" s="6"/>
      <c r="L912" s="6"/>
      <c r="M912" s="6"/>
      <c r="N912" s="6"/>
      <c r="O912" s="5"/>
      <c r="P912" s="5"/>
      <c r="Q912" s="308"/>
      <c r="R912" s="292"/>
      <c r="S912" s="5"/>
      <c r="T912" s="5"/>
      <c r="U912" s="292"/>
      <c r="V912" s="5"/>
      <c r="W912"/>
      <c r="X912"/>
    </row>
    <row r="913" spans="1:24" s="4" customFormat="1" x14ac:dyDescent="0.2">
      <c r="A913" s="1"/>
      <c r="B913" s="3"/>
      <c r="C913" s="13"/>
      <c r="D913"/>
      <c r="E913"/>
      <c r="F913"/>
      <c r="H913" s="5"/>
      <c r="I913" s="5"/>
      <c r="K913" s="6"/>
      <c r="L913" s="6"/>
      <c r="M913" s="6"/>
      <c r="N913" s="6"/>
      <c r="O913" s="5"/>
      <c r="P913" s="5"/>
      <c r="Q913" s="308"/>
      <c r="R913" s="292"/>
      <c r="S913" s="5"/>
      <c r="T913" s="5"/>
      <c r="U913" s="292"/>
      <c r="V913" s="5"/>
      <c r="W913"/>
      <c r="X913"/>
    </row>
    <row r="914" spans="1:24" s="4" customFormat="1" x14ac:dyDescent="0.2">
      <c r="A914" s="1"/>
      <c r="B914" s="3"/>
      <c r="C914" s="13"/>
      <c r="D914"/>
      <c r="E914"/>
      <c r="F914"/>
      <c r="H914" s="5"/>
      <c r="I914" s="5"/>
      <c r="K914" s="6"/>
      <c r="L914" s="6"/>
      <c r="M914" s="6"/>
      <c r="N914" s="6"/>
      <c r="O914" s="5"/>
      <c r="P914" s="5"/>
      <c r="Q914" s="308"/>
      <c r="R914" s="292"/>
      <c r="S914" s="5"/>
      <c r="T914" s="5"/>
      <c r="U914" s="292"/>
      <c r="V914" s="5"/>
      <c r="W914"/>
      <c r="X914"/>
    </row>
    <row r="915" spans="1:24" s="4" customFormat="1" x14ac:dyDescent="0.2">
      <c r="A915" s="1"/>
      <c r="B915" s="3"/>
      <c r="C915" s="13"/>
      <c r="D915"/>
      <c r="E915"/>
      <c r="F915"/>
      <c r="H915" s="5"/>
      <c r="I915" s="5"/>
      <c r="K915" s="6"/>
      <c r="L915" s="6"/>
      <c r="M915" s="6"/>
      <c r="N915" s="6"/>
      <c r="O915" s="5"/>
      <c r="P915" s="5"/>
      <c r="Q915" s="308"/>
      <c r="R915" s="292"/>
      <c r="S915" s="5"/>
      <c r="T915" s="5"/>
      <c r="U915" s="292"/>
      <c r="V915" s="5"/>
      <c r="W915"/>
      <c r="X915"/>
    </row>
    <row r="916" spans="1:24" s="4" customFormat="1" x14ac:dyDescent="0.2">
      <c r="A916" s="1"/>
      <c r="B916" s="3"/>
      <c r="C916" s="13"/>
      <c r="D916"/>
      <c r="E916"/>
      <c r="F916"/>
      <c r="H916" s="5"/>
      <c r="I916" s="5"/>
      <c r="K916" s="6"/>
      <c r="L916" s="6"/>
      <c r="M916" s="6"/>
      <c r="N916" s="6"/>
      <c r="O916" s="5"/>
      <c r="P916" s="5"/>
      <c r="Q916" s="308"/>
      <c r="R916" s="292"/>
      <c r="S916" s="5"/>
      <c r="T916" s="5"/>
      <c r="U916" s="292"/>
      <c r="V916" s="5"/>
      <c r="W916"/>
      <c r="X916"/>
    </row>
    <row r="917" spans="1:24" s="4" customFormat="1" x14ac:dyDescent="0.2">
      <c r="A917" s="1"/>
      <c r="B917" s="3"/>
      <c r="C917" s="13"/>
      <c r="D917"/>
      <c r="E917"/>
      <c r="F917"/>
      <c r="H917" s="5"/>
      <c r="I917" s="5"/>
      <c r="K917" s="6"/>
      <c r="L917" s="6"/>
      <c r="M917" s="6"/>
      <c r="N917" s="6"/>
      <c r="O917" s="5"/>
      <c r="P917" s="5"/>
      <c r="Q917" s="308"/>
      <c r="R917" s="292"/>
      <c r="S917" s="5"/>
      <c r="T917" s="5"/>
      <c r="U917" s="292"/>
      <c r="V917" s="5"/>
      <c r="W917"/>
      <c r="X917"/>
    </row>
    <row r="918" spans="1:24" s="4" customFormat="1" x14ac:dyDescent="0.2">
      <c r="A918" s="1"/>
      <c r="B918" s="3"/>
      <c r="C918" s="13"/>
      <c r="D918"/>
      <c r="E918"/>
      <c r="F918"/>
      <c r="H918" s="5"/>
      <c r="I918" s="5"/>
      <c r="K918" s="6"/>
      <c r="L918" s="6"/>
      <c r="M918" s="6"/>
      <c r="N918" s="6"/>
      <c r="O918" s="5"/>
      <c r="P918" s="5"/>
      <c r="Q918" s="308"/>
      <c r="R918" s="292"/>
      <c r="S918" s="5"/>
      <c r="T918" s="5"/>
      <c r="U918" s="292"/>
      <c r="V918" s="5"/>
      <c r="W918"/>
      <c r="X918"/>
    </row>
    <row r="919" spans="1:24" s="4" customFormat="1" x14ac:dyDescent="0.2">
      <c r="A919" s="1"/>
      <c r="B919" s="3"/>
      <c r="C919" s="13"/>
      <c r="D919"/>
      <c r="E919"/>
      <c r="F919"/>
      <c r="H919" s="5"/>
      <c r="I919" s="5"/>
      <c r="K919" s="6"/>
      <c r="L919" s="6"/>
      <c r="M919" s="6"/>
      <c r="N919" s="6"/>
      <c r="O919" s="5"/>
      <c r="P919" s="5"/>
      <c r="Q919" s="308"/>
      <c r="R919" s="292"/>
      <c r="S919" s="5"/>
      <c r="T919" s="5"/>
      <c r="U919" s="292"/>
      <c r="V919" s="5"/>
      <c r="W919"/>
      <c r="X919"/>
    </row>
    <row r="920" spans="1:24" s="4" customFormat="1" x14ac:dyDescent="0.2">
      <c r="A920" s="1"/>
      <c r="B920" s="3"/>
      <c r="C920" s="13"/>
      <c r="D920"/>
      <c r="E920"/>
      <c r="F920"/>
      <c r="H920" s="5"/>
      <c r="I920" s="5"/>
      <c r="K920" s="6"/>
      <c r="L920" s="6"/>
      <c r="M920" s="6"/>
      <c r="N920" s="6"/>
      <c r="O920" s="5"/>
      <c r="P920" s="5"/>
      <c r="Q920" s="308"/>
      <c r="R920" s="292"/>
      <c r="S920" s="5"/>
      <c r="T920" s="5"/>
      <c r="U920" s="292"/>
      <c r="V920" s="5"/>
      <c r="W920"/>
      <c r="X920"/>
    </row>
    <row r="921" spans="1:24" s="4" customFormat="1" x14ac:dyDescent="0.2">
      <c r="A921" s="1"/>
      <c r="B921" s="3"/>
      <c r="C921" s="13"/>
      <c r="D921"/>
      <c r="E921"/>
      <c r="F921"/>
      <c r="H921" s="5"/>
      <c r="I921" s="5"/>
      <c r="K921" s="6"/>
      <c r="L921" s="6"/>
      <c r="M921" s="6"/>
      <c r="N921" s="6"/>
      <c r="O921" s="5"/>
      <c r="P921" s="5"/>
      <c r="Q921" s="308"/>
      <c r="R921" s="292"/>
      <c r="S921" s="5"/>
      <c r="T921" s="5"/>
      <c r="U921" s="292"/>
      <c r="V921" s="5"/>
      <c r="W921"/>
      <c r="X921"/>
    </row>
    <row r="922" spans="1:24" s="4" customFormat="1" x14ac:dyDescent="0.2">
      <c r="A922" s="1"/>
      <c r="B922" s="3"/>
      <c r="C922" s="13"/>
      <c r="D922"/>
      <c r="E922"/>
      <c r="F922"/>
      <c r="H922" s="5"/>
      <c r="I922" s="5"/>
      <c r="K922" s="6"/>
      <c r="L922" s="6"/>
      <c r="M922" s="6"/>
      <c r="N922" s="6"/>
      <c r="O922" s="5"/>
      <c r="P922" s="5"/>
      <c r="Q922" s="308"/>
      <c r="R922" s="292"/>
      <c r="S922" s="5"/>
      <c r="T922" s="5"/>
      <c r="U922" s="292"/>
      <c r="V922" s="5"/>
      <c r="W922"/>
      <c r="X922"/>
    </row>
    <row r="923" spans="1:24" s="4" customFormat="1" x14ac:dyDescent="0.2">
      <c r="A923" s="1"/>
      <c r="B923" s="3"/>
      <c r="C923" s="13"/>
      <c r="D923"/>
      <c r="E923"/>
      <c r="F923"/>
      <c r="H923" s="5"/>
      <c r="I923" s="5"/>
      <c r="K923" s="6"/>
      <c r="L923" s="6"/>
      <c r="M923" s="6"/>
      <c r="N923" s="6"/>
      <c r="O923" s="5"/>
      <c r="P923" s="5"/>
      <c r="Q923" s="308"/>
      <c r="R923" s="292"/>
      <c r="S923" s="5"/>
      <c r="T923" s="5"/>
      <c r="U923" s="292"/>
      <c r="V923" s="5"/>
      <c r="W923"/>
      <c r="X923"/>
    </row>
    <row r="924" spans="1:24" s="4" customFormat="1" x14ac:dyDescent="0.2">
      <c r="A924" s="1"/>
      <c r="B924" s="3"/>
      <c r="C924" s="13"/>
      <c r="D924"/>
      <c r="E924"/>
      <c r="F924"/>
      <c r="H924" s="5"/>
      <c r="I924" s="5"/>
      <c r="K924" s="6"/>
      <c r="L924" s="6"/>
      <c r="M924" s="6"/>
      <c r="N924" s="6"/>
      <c r="O924" s="5"/>
      <c r="P924" s="5"/>
      <c r="Q924" s="308"/>
      <c r="R924" s="292"/>
      <c r="S924" s="5"/>
      <c r="T924" s="5"/>
      <c r="U924" s="292"/>
      <c r="V924" s="5"/>
      <c r="W924"/>
      <c r="X924"/>
    </row>
    <row r="925" spans="1:24" s="4" customFormat="1" x14ac:dyDescent="0.2">
      <c r="A925" s="1"/>
      <c r="B925" s="3"/>
      <c r="C925" s="13"/>
      <c r="D925"/>
      <c r="E925"/>
      <c r="F925"/>
      <c r="H925" s="5"/>
      <c r="I925" s="5"/>
      <c r="K925" s="6"/>
      <c r="L925" s="6"/>
      <c r="M925" s="6"/>
      <c r="N925" s="6"/>
      <c r="O925" s="5"/>
      <c r="P925" s="5"/>
      <c r="Q925" s="308"/>
      <c r="R925" s="292"/>
      <c r="S925" s="5"/>
      <c r="T925" s="5"/>
      <c r="U925" s="292"/>
      <c r="V925" s="5"/>
      <c r="W925"/>
      <c r="X925"/>
    </row>
    <row r="926" spans="1:24" s="4" customFormat="1" x14ac:dyDescent="0.2">
      <c r="A926" s="1"/>
      <c r="B926" s="3"/>
      <c r="C926" s="13"/>
      <c r="D926"/>
      <c r="E926"/>
      <c r="F926"/>
      <c r="H926" s="5"/>
      <c r="I926" s="5"/>
      <c r="K926" s="6"/>
      <c r="L926" s="6"/>
      <c r="M926" s="6"/>
      <c r="N926" s="6"/>
      <c r="O926" s="5"/>
      <c r="P926" s="5"/>
      <c r="Q926" s="308"/>
      <c r="R926" s="292"/>
      <c r="S926" s="5"/>
      <c r="T926" s="5"/>
      <c r="U926" s="292"/>
      <c r="V926" s="5"/>
      <c r="W926"/>
      <c r="X926"/>
    </row>
    <row r="927" spans="1:24" s="4" customFormat="1" x14ac:dyDescent="0.2">
      <c r="A927" s="1"/>
      <c r="B927" s="3"/>
      <c r="C927" s="13"/>
      <c r="D927"/>
      <c r="E927"/>
      <c r="F927"/>
      <c r="H927" s="5"/>
      <c r="I927" s="5"/>
      <c r="K927" s="6"/>
      <c r="L927" s="6"/>
      <c r="M927" s="6"/>
      <c r="N927" s="6"/>
      <c r="O927" s="5"/>
      <c r="P927" s="5"/>
      <c r="Q927" s="308"/>
      <c r="R927" s="292"/>
      <c r="S927" s="5"/>
      <c r="T927" s="5"/>
      <c r="U927" s="292"/>
      <c r="V927" s="5"/>
      <c r="W927"/>
      <c r="X927"/>
    </row>
    <row r="928" spans="1:24" s="4" customFormat="1" x14ac:dyDescent="0.2">
      <c r="A928" s="1"/>
      <c r="B928" s="3"/>
      <c r="C928" s="13"/>
      <c r="D928"/>
      <c r="E928"/>
      <c r="F928"/>
      <c r="H928" s="5"/>
      <c r="I928" s="5"/>
      <c r="K928" s="6"/>
      <c r="L928" s="6"/>
      <c r="M928" s="6"/>
      <c r="N928" s="6"/>
      <c r="O928" s="5"/>
      <c r="P928" s="5"/>
      <c r="Q928" s="308"/>
      <c r="R928" s="292"/>
      <c r="S928" s="5"/>
      <c r="T928" s="5"/>
      <c r="U928" s="292"/>
      <c r="V928" s="5"/>
      <c r="W928"/>
      <c r="X928"/>
    </row>
    <row r="929" spans="1:24" s="4" customFormat="1" x14ac:dyDescent="0.2">
      <c r="A929" s="1"/>
      <c r="B929" s="3"/>
      <c r="C929" s="13"/>
      <c r="D929"/>
      <c r="E929"/>
      <c r="F929"/>
      <c r="H929" s="5"/>
      <c r="I929" s="5"/>
      <c r="K929" s="6"/>
      <c r="L929" s="6"/>
      <c r="M929" s="6"/>
      <c r="N929" s="6"/>
      <c r="O929" s="5"/>
      <c r="P929" s="5"/>
      <c r="Q929" s="308"/>
      <c r="R929" s="292"/>
      <c r="S929" s="5"/>
      <c r="T929" s="5"/>
      <c r="U929" s="292"/>
      <c r="V929" s="5"/>
      <c r="W929"/>
      <c r="X929"/>
    </row>
    <row r="930" spans="1:24" s="4" customFormat="1" x14ac:dyDescent="0.2">
      <c r="A930" s="1"/>
      <c r="B930" s="3"/>
      <c r="C930" s="13"/>
      <c r="D930"/>
      <c r="E930"/>
      <c r="F930"/>
      <c r="H930" s="5"/>
      <c r="I930" s="5"/>
      <c r="K930" s="6"/>
      <c r="L930" s="6"/>
      <c r="M930" s="6"/>
      <c r="N930" s="6"/>
      <c r="O930" s="5"/>
      <c r="P930" s="5"/>
      <c r="Q930" s="308"/>
      <c r="R930" s="292"/>
      <c r="S930" s="5"/>
      <c r="T930" s="5"/>
      <c r="U930" s="292"/>
      <c r="V930" s="5"/>
      <c r="W930"/>
      <c r="X930"/>
    </row>
    <row r="931" spans="1:24" s="4" customFormat="1" x14ac:dyDescent="0.2">
      <c r="A931" s="1"/>
      <c r="B931" s="3"/>
      <c r="C931" s="13"/>
      <c r="D931"/>
      <c r="E931"/>
      <c r="F931"/>
      <c r="H931" s="5"/>
      <c r="I931" s="5"/>
      <c r="K931" s="6"/>
      <c r="L931" s="6"/>
      <c r="M931" s="6"/>
      <c r="N931" s="6"/>
      <c r="O931" s="5"/>
      <c r="P931" s="5"/>
      <c r="Q931" s="308"/>
      <c r="R931" s="292"/>
      <c r="S931" s="5"/>
      <c r="T931" s="5"/>
      <c r="U931" s="292"/>
      <c r="V931" s="5"/>
      <c r="W931"/>
      <c r="X931"/>
    </row>
    <row r="932" spans="1:24" s="4" customFormat="1" x14ac:dyDescent="0.2">
      <c r="A932" s="1"/>
      <c r="B932" s="3"/>
      <c r="C932" s="13"/>
      <c r="D932"/>
      <c r="E932"/>
      <c r="F932"/>
      <c r="H932" s="5"/>
      <c r="I932" s="5"/>
      <c r="K932" s="6"/>
      <c r="L932" s="6"/>
      <c r="M932" s="6"/>
      <c r="N932" s="6"/>
      <c r="O932" s="5"/>
      <c r="P932" s="5"/>
      <c r="Q932" s="308"/>
      <c r="R932" s="292"/>
      <c r="S932" s="5"/>
      <c r="T932" s="5"/>
      <c r="U932" s="292"/>
      <c r="V932" s="5"/>
      <c r="W932"/>
      <c r="X932"/>
    </row>
    <row r="933" spans="1:24" s="4" customFormat="1" x14ac:dyDescent="0.2">
      <c r="A933" s="1"/>
      <c r="B933" s="3"/>
      <c r="C933" s="13"/>
      <c r="D933"/>
      <c r="E933"/>
      <c r="F933"/>
      <c r="H933" s="5"/>
      <c r="I933" s="5"/>
      <c r="K933" s="6"/>
      <c r="L933" s="6"/>
      <c r="M933" s="6"/>
      <c r="N933" s="6"/>
      <c r="O933" s="5"/>
      <c r="P933" s="5"/>
      <c r="Q933" s="308"/>
      <c r="R933" s="292"/>
      <c r="S933" s="5"/>
      <c r="T933" s="5"/>
      <c r="U933" s="292"/>
      <c r="V933" s="5"/>
      <c r="W933"/>
      <c r="X933"/>
    </row>
    <row r="934" spans="1:24" s="4" customFormat="1" x14ac:dyDescent="0.2">
      <c r="A934" s="1"/>
      <c r="B934" s="3"/>
      <c r="C934" s="13"/>
      <c r="D934"/>
      <c r="E934"/>
      <c r="F934"/>
      <c r="H934" s="5"/>
      <c r="I934" s="5"/>
      <c r="K934" s="6"/>
      <c r="L934" s="6"/>
      <c r="M934" s="6"/>
      <c r="N934" s="6"/>
      <c r="O934" s="5"/>
      <c r="P934" s="5"/>
      <c r="Q934" s="308"/>
      <c r="R934" s="292"/>
      <c r="S934" s="5"/>
      <c r="T934" s="5"/>
      <c r="U934" s="292"/>
      <c r="V934" s="5"/>
      <c r="W934"/>
      <c r="X934"/>
    </row>
    <row r="935" spans="1:24" s="4" customFormat="1" x14ac:dyDescent="0.2">
      <c r="A935" s="1"/>
      <c r="B935" s="3"/>
      <c r="C935" s="13"/>
      <c r="D935"/>
      <c r="E935"/>
      <c r="F935"/>
      <c r="H935" s="5"/>
      <c r="I935" s="5"/>
      <c r="K935" s="6"/>
      <c r="L935" s="6"/>
      <c r="M935" s="6"/>
      <c r="N935" s="6"/>
      <c r="O935" s="5"/>
      <c r="P935" s="5"/>
      <c r="Q935" s="308"/>
      <c r="R935" s="292"/>
      <c r="S935" s="5"/>
      <c r="T935" s="5"/>
      <c r="U935" s="292"/>
      <c r="V935" s="5"/>
      <c r="W935"/>
      <c r="X935"/>
    </row>
    <row r="936" spans="1:24" s="4" customFormat="1" x14ac:dyDescent="0.2">
      <c r="A936" s="1"/>
      <c r="B936" s="3"/>
      <c r="C936" s="13"/>
      <c r="D936"/>
      <c r="E936"/>
      <c r="F936"/>
      <c r="H936" s="5"/>
      <c r="I936" s="5"/>
      <c r="K936" s="6"/>
      <c r="L936" s="6"/>
      <c r="M936" s="6"/>
      <c r="N936" s="6"/>
      <c r="O936" s="5"/>
      <c r="P936" s="5"/>
      <c r="Q936" s="308"/>
      <c r="R936" s="292"/>
      <c r="S936" s="5"/>
      <c r="T936" s="5"/>
      <c r="U936" s="292"/>
      <c r="V936" s="5"/>
      <c r="W936"/>
      <c r="X936"/>
    </row>
    <row r="937" spans="1:24" s="4" customFormat="1" x14ac:dyDescent="0.2">
      <c r="A937" s="1"/>
      <c r="B937" s="3"/>
      <c r="C937" s="13"/>
      <c r="D937"/>
      <c r="E937"/>
      <c r="F937"/>
      <c r="H937" s="5"/>
      <c r="I937" s="5"/>
      <c r="K937" s="6"/>
      <c r="L937" s="6"/>
      <c r="M937" s="6"/>
      <c r="N937" s="6"/>
      <c r="O937" s="5"/>
      <c r="P937" s="5"/>
      <c r="Q937" s="308"/>
      <c r="R937" s="292"/>
      <c r="S937" s="5"/>
      <c r="T937" s="5"/>
      <c r="U937" s="292"/>
      <c r="V937" s="5"/>
      <c r="W937"/>
      <c r="X937"/>
    </row>
    <row r="938" spans="1:24" s="4" customFormat="1" x14ac:dyDescent="0.2">
      <c r="A938" s="1"/>
      <c r="B938" s="3"/>
      <c r="C938" s="13"/>
      <c r="D938"/>
      <c r="E938"/>
      <c r="F938"/>
      <c r="H938" s="5"/>
      <c r="I938" s="5"/>
      <c r="K938" s="6"/>
      <c r="L938" s="6"/>
      <c r="M938" s="6"/>
      <c r="N938" s="6"/>
      <c r="O938" s="5"/>
      <c r="P938" s="5"/>
      <c r="Q938" s="308"/>
      <c r="R938" s="292"/>
      <c r="S938" s="5"/>
      <c r="T938" s="5"/>
      <c r="U938" s="292"/>
      <c r="V938" s="5"/>
      <c r="W938"/>
      <c r="X938"/>
    </row>
    <row r="939" spans="1:24" s="4" customFormat="1" x14ac:dyDescent="0.2">
      <c r="A939" s="1"/>
      <c r="B939" s="3"/>
      <c r="C939" s="13"/>
      <c r="D939"/>
      <c r="E939"/>
      <c r="F939"/>
      <c r="H939" s="5"/>
      <c r="I939" s="5"/>
      <c r="K939" s="6"/>
      <c r="L939" s="6"/>
      <c r="M939" s="6"/>
      <c r="N939" s="6"/>
      <c r="O939" s="5"/>
      <c r="P939" s="5"/>
      <c r="Q939" s="308"/>
      <c r="R939" s="292"/>
      <c r="S939" s="5"/>
      <c r="T939" s="5"/>
      <c r="U939" s="292"/>
      <c r="V939" s="5"/>
      <c r="W939"/>
      <c r="X939"/>
    </row>
    <row r="940" spans="1:24" s="4" customFormat="1" x14ac:dyDescent="0.2">
      <c r="A940" s="1"/>
      <c r="B940" s="3"/>
      <c r="C940" s="13"/>
      <c r="D940"/>
      <c r="E940"/>
      <c r="F940"/>
      <c r="H940" s="5"/>
      <c r="I940" s="5"/>
      <c r="K940" s="6"/>
      <c r="L940" s="6"/>
      <c r="M940" s="6"/>
      <c r="N940" s="6"/>
      <c r="O940" s="5"/>
      <c r="P940" s="5"/>
      <c r="Q940" s="308"/>
      <c r="R940" s="292"/>
      <c r="S940" s="5"/>
      <c r="T940" s="5"/>
      <c r="U940" s="292"/>
      <c r="V940" s="5"/>
      <c r="W940"/>
      <c r="X940"/>
    </row>
    <row r="941" spans="1:24" s="4" customFormat="1" x14ac:dyDescent="0.2">
      <c r="A941" s="1"/>
      <c r="B941" s="3"/>
      <c r="C941" s="13"/>
      <c r="D941"/>
      <c r="E941"/>
      <c r="F941"/>
      <c r="H941" s="5"/>
      <c r="I941" s="5"/>
      <c r="K941" s="6"/>
      <c r="L941" s="6"/>
      <c r="M941" s="6"/>
      <c r="N941" s="6"/>
      <c r="O941" s="5"/>
      <c r="P941" s="5"/>
      <c r="Q941" s="308"/>
      <c r="R941" s="292"/>
      <c r="S941" s="5"/>
      <c r="T941" s="5"/>
      <c r="U941" s="292"/>
      <c r="V941" s="5"/>
      <c r="W941"/>
      <c r="X941"/>
    </row>
    <row r="942" spans="1:24" s="4" customFormat="1" x14ac:dyDescent="0.2">
      <c r="A942" s="1"/>
      <c r="B942" s="3"/>
      <c r="C942" s="13"/>
      <c r="D942"/>
      <c r="E942"/>
      <c r="F942"/>
      <c r="H942" s="5"/>
      <c r="I942" s="5"/>
      <c r="K942" s="6"/>
      <c r="L942" s="6"/>
      <c r="M942" s="6"/>
      <c r="N942" s="6"/>
      <c r="O942" s="5"/>
      <c r="P942" s="5"/>
      <c r="Q942" s="308"/>
      <c r="R942" s="292"/>
      <c r="S942" s="5"/>
      <c r="T942" s="5"/>
      <c r="U942" s="292"/>
      <c r="V942" s="5"/>
      <c r="W942"/>
      <c r="X942"/>
    </row>
    <row r="943" spans="1:24" s="4" customFormat="1" x14ac:dyDescent="0.2">
      <c r="A943" s="1"/>
      <c r="B943" s="3"/>
      <c r="C943" s="13"/>
      <c r="D943"/>
      <c r="E943"/>
      <c r="F943"/>
      <c r="H943" s="5"/>
      <c r="I943" s="5"/>
      <c r="K943" s="6"/>
      <c r="L943" s="6"/>
      <c r="M943" s="6"/>
      <c r="N943" s="6"/>
      <c r="O943" s="5"/>
      <c r="P943" s="5"/>
      <c r="Q943" s="308"/>
      <c r="R943" s="292"/>
      <c r="S943" s="5"/>
      <c r="T943" s="5"/>
      <c r="U943" s="292"/>
      <c r="V943" s="5"/>
      <c r="W943"/>
      <c r="X943"/>
    </row>
    <row r="944" spans="1:24" s="4" customFormat="1" x14ac:dyDescent="0.2">
      <c r="A944" s="1"/>
      <c r="B944" s="3"/>
      <c r="C944" s="13"/>
      <c r="D944"/>
      <c r="E944"/>
      <c r="F944"/>
      <c r="H944" s="5"/>
      <c r="I944" s="5"/>
      <c r="K944" s="6"/>
      <c r="L944" s="6"/>
      <c r="M944" s="6"/>
      <c r="N944" s="6"/>
      <c r="O944" s="5"/>
      <c r="P944" s="5"/>
      <c r="Q944" s="308"/>
      <c r="R944" s="292"/>
      <c r="S944" s="5"/>
      <c r="T944" s="5"/>
      <c r="U944" s="292"/>
      <c r="V944" s="5"/>
      <c r="W944"/>
      <c r="X944"/>
    </row>
    <row r="945" spans="1:24" s="4" customFormat="1" x14ac:dyDescent="0.2">
      <c r="A945" s="1"/>
      <c r="B945" s="3"/>
      <c r="C945" s="13"/>
      <c r="D945"/>
      <c r="E945"/>
      <c r="F945"/>
      <c r="H945" s="5"/>
      <c r="I945" s="5"/>
      <c r="K945" s="6"/>
      <c r="L945" s="6"/>
      <c r="M945" s="6"/>
      <c r="N945" s="6"/>
      <c r="O945" s="5"/>
      <c r="P945" s="5"/>
      <c r="Q945" s="308"/>
      <c r="R945" s="292"/>
      <c r="S945" s="5"/>
      <c r="T945" s="5"/>
      <c r="U945" s="292"/>
      <c r="V945" s="5"/>
      <c r="W945"/>
      <c r="X945"/>
    </row>
    <row r="946" spans="1:24" s="4" customFormat="1" x14ac:dyDescent="0.2">
      <c r="A946" s="1"/>
      <c r="B946" s="3"/>
      <c r="C946" s="13"/>
      <c r="D946"/>
      <c r="E946"/>
      <c r="F946"/>
      <c r="H946" s="5"/>
      <c r="I946" s="5"/>
      <c r="K946" s="6"/>
      <c r="L946" s="6"/>
      <c r="M946" s="6"/>
      <c r="N946" s="6"/>
      <c r="O946" s="5"/>
      <c r="P946" s="5"/>
      <c r="Q946" s="308"/>
      <c r="R946" s="292"/>
      <c r="S946" s="5"/>
      <c r="T946" s="5"/>
      <c r="U946" s="292"/>
      <c r="V946" s="5"/>
      <c r="W946"/>
      <c r="X946"/>
    </row>
    <row r="947" spans="1:24" s="4" customFormat="1" x14ac:dyDescent="0.2">
      <c r="A947" s="1"/>
      <c r="B947" s="3"/>
      <c r="C947" s="13"/>
      <c r="D947"/>
      <c r="E947"/>
      <c r="F947"/>
      <c r="H947" s="5"/>
      <c r="I947" s="5"/>
      <c r="K947" s="6"/>
      <c r="L947" s="6"/>
      <c r="M947" s="6"/>
      <c r="N947" s="6"/>
      <c r="O947" s="5"/>
      <c r="P947" s="5"/>
      <c r="Q947" s="308"/>
      <c r="R947" s="292"/>
      <c r="S947" s="5"/>
      <c r="T947" s="5"/>
      <c r="U947" s="292"/>
      <c r="V947" s="5"/>
      <c r="W947"/>
      <c r="X947"/>
    </row>
    <row r="948" spans="1:24" s="4" customFormat="1" x14ac:dyDescent="0.2">
      <c r="A948" s="1"/>
      <c r="B948" s="3"/>
      <c r="C948" s="13"/>
      <c r="D948"/>
      <c r="E948"/>
      <c r="F948"/>
      <c r="H948" s="5"/>
      <c r="I948" s="5"/>
      <c r="K948" s="6"/>
      <c r="L948" s="6"/>
      <c r="M948" s="6"/>
      <c r="N948" s="6"/>
      <c r="O948" s="5"/>
      <c r="P948" s="5"/>
      <c r="Q948" s="308"/>
      <c r="R948" s="292"/>
      <c r="S948" s="5"/>
      <c r="T948" s="5"/>
      <c r="U948" s="292"/>
      <c r="V948" s="5"/>
      <c r="W948"/>
      <c r="X948"/>
    </row>
    <row r="949" spans="1:24" s="4" customFormat="1" x14ac:dyDescent="0.2">
      <c r="A949" s="1"/>
      <c r="B949" s="3"/>
      <c r="C949" s="13"/>
      <c r="D949"/>
      <c r="E949"/>
      <c r="F949"/>
      <c r="H949" s="5"/>
      <c r="I949" s="5"/>
      <c r="K949" s="6"/>
      <c r="L949" s="6"/>
      <c r="M949" s="6"/>
      <c r="N949" s="6"/>
      <c r="O949" s="5"/>
      <c r="P949" s="5"/>
      <c r="Q949" s="308"/>
      <c r="R949" s="292"/>
      <c r="S949" s="5"/>
      <c r="T949" s="5"/>
      <c r="U949" s="292"/>
      <c r="V949" s="5"/>
      <c r="W949"/>
      <c r="X949"/>
    </row>
    <row r="950" spans="1:24" s="4" customFormat="1" x14ac:dyDescent="0.2">
      <c r="A950" s="1"/>
      <c r="B950" s="3"/>
      <c r="C950" s="13"/>
      <c r="D950"/>
      <c r="E950"/>
      <c r="F950"/>
      <c r="H950" s="5"/>
      <c r="I950" s="5"/>
      <c r="K950" s="6"/>
      <c r="L950" s="6"/>
      <c r="M950" s="6"/>
      <c r="N950" s="6"/>
      <c r="O950" s="5"/>
      <c r="P950" s="5"/>
      <c r="Q950" s="308"/>
      <c r="R950" s="292"/>
      <c r="S950" s="5"/>
      <c r="T950" s="5"/>
      <c r="U950" s="292"/>
      <c r="V950" s="5"/>
      <c r="W950"/>
      <c r="X950"/>
    </row>
    <row r="951" spans="1:24" s="4" customFormat="1" x14ac:dyDescent="0.2">
      <c r="A951" s="1"/>
      <c r="B951" s="3"/>
      <c r="C951" s="13"/>
      <c r="D951"/>
      <c r="E951"/>
      <c r="F951"/>
      <c r="H951" s="5"/>
      <c r="I951" s="5"/>
      <c r="K951" s="6"/>
      <c r="L951" s="6"/>
      <c r="M951" s="6"/>
      <c r="N951" s="6"/>
      <c r="O951" s="5"/>
      <c r="P951" s="5"/>
      <c r="Q951" s="308"/>
      <c r="R951" s="292"/>
      <c r="S951" s="5"/>
      <c r="T951" s="5"/>
      <c r="U951" s="292"/>
      <c r="V951" s="5"/>
      <c r="W951"/>
      <c r="X951"/>
    </row>
    <row r="952" spans="1:24" s="4" customFormat="1" x14ac:dyDescent="0.2">
      <c r="A952" s="1"/>
      <c r="B952" s="3"/>
      <c r="C952" s="13"/>
      <c r="D952"/>
      <c r="E952"/>
      <c r="F952"/>
      <c r="H952" s="5"/>
      <c r="I952" s="5"/>
      <c r="K952" s="6"/>
      <c r="L952" s="6"/>
      <c r="M952" s="6"/>
      <c r="N952" s="6"/>
      <c r="O952" s="5"/>
      <c r="P952" s="5"/>
      <c r="Q952" s="308"/>
      <c r="R952" s="292"/>
      <c r="S952" s="5"/>
      <c r="T952" s="5"/>
      <c r="U952" s="292"/>
      <c r="V952" s="5"/>
      <c r="W952"/>
      <c r="X952"/>
    </row>
    <row r="953" spans="1:24" s="4" customFormat="1" x14ac:dyDescent="0.2">
      <c r="A953" s="1"/>
      <c r="B953" s="3"/>
      <c r="C953" s="13"/>
      <c r="D953"/>
      <c r="E953"/>
      <c r="F953"/>
      <c r="H953" s="5"/>
      <c r="I953" s="5"/>
      <c r="K953" s="6"/>
      <c r="L953" s="6"/>
      <c r="M953" s="6"/>
      <c r="N953" s="6"/>
      <c r="O953" s="5"/>
      <c r="P953" s="5"/>
      <c r="Q953" s="308"/>
      <c r="R953" s="292"/>
      <c r="S953" s="5"/>
      <c r="T953" s="5"/>
      <c r="U953" s="292"/>
      <c r="V953" s="5"/>
      <c r="W953"/>
      <c r="X953"/>
    </row>
    <row r="954" spans="1:24" s="4" customFormat="1" x14ac:dyDescent="0.2">
      <c r="A954" s="1"/>
      <c r="B954" s="3"/>
      <c r="C954" s="13"/>
      <c r="D954"/>
      <c r="E954"/>
      <c r="F954"/>
      <c r="H954" s="5"/>
      <c r="I954" s="5"/>
      <c r="K954" s="6"/>
      <c r="L954" s="6"/>
      <c r="M954" s="6"/>
      <c r="N954" s="6"/>
      <c r="O954" s="5"/>
      <c r="P954" s="5"/>
      <c r="Q954" s="308"/>
      <c r="R954" s="292"/>
      <c r="S954" s="5"/>
      <c r="T954" s="5"/>
      <c r="U954" s="292"/>
      <c r="V954" s="5"/>
      <c r="W954"/>
      <c r="X954"/>
    </row>
    <row r="955" spans="1:24" s="4" customFormat="1" x14ac:dyDescent="0.2">
      <c r="A955" s="1"/>
      <c r="B955" s="3"/>
      <c r="C955" s="13"/>
      <c r="D955"/>
      <c r="E955"/>
      <c r="F955"/>
      <c r="H955" s="5"/>
      <c r="I955" s="5"/>
      <c r="K955" s="6"/>
      <c r="L955" s="6"/>
      <c r="M955" s="6"/>
      <c r="N955" s="6"/>
      <c r="O955" s="5"/>
      <c r="P955" s="5"/>
      <c r="Q955" s="308"/>
      <c r="R955" s="292"/>
      <c r="S955" s="5"/>
      <c r="T955" s="5"/>
      <c r="U955" s="292"/>
      <c r="V955" s="5"/>
      <c r="W955"/>
      <c r="X955"/>
    </row>
    <row r="956" spans="1:24" s="4" customFormat="1" x14ac:dyDescent="0.2">
      <c r="A956" s="1"/>
      <c r="B956" s="3"/>
      <c r="C956" s="13"/>
      <c r="D956"/>
      <c r="E956"/>
      <c r="F956"/>
      <c r="H956" s="5"/>
      <c r="I956" s="5"/>
      <c r="K956" s="6"/>
      <c r="L956" s="6"/>
      <c r="M956" s="6"/>
      <c r="N956" s="6"/>
      <c r="O956" s="5"/>
      <c r="P956" s="5"/>
      <c r="Q956" s="308"/>
      <c r="R956" s="292"/>
      <c r="S956" s="5"/>
      <c r="T956" s="5"/>
      <c r="U956" s="292"/>
      <c r="V956" s="5"/>
      <c r="W956"/>
      <c r="X956"/>
    </row>
    <row r="957" spans="1:24" s="4" customFormat="1" x14ac:dyDescent="0.2">
      <c r="A957" s="1"/>
      <c r="B957" s="3"/>
      <c r="C957" s="13"/>
      <c r="D957"/>
      <c r="E957"/>
      <c r="F957"/>
      <c r="H957" s="5"/>
      <c r="I957" s="5"/>
      <c r="K957" s="6"/>
      <c r="L957" s="6"/>
      <c r="M957" s="6"/>
      <c r="N957" s="6"/>
      <c r="O957" s="5"/>
      <c r="P957" s="5"/>
      <c r="Q957" s="308"/>
      <c r="R957" s="292"/>
      <c r="S957" s="5"/>
      <c r="T957" s="5"/>
      <c r="U957" s="292"/>
      <c r="V957" s="5"/>
      <c r="W957"/>
      <c r="X957"/>
    </row>
    <row r="958" spans="1:24" s="4" customFormat="1" x14ac:dyDescent="0.2">
      <c r="A958" s="1"/>
      <c r="B958" s="3"/>
      <c r="C958" s="13"/>
      <c r="D958"/>
      <c r="E958"/>
      <c r="F958"/>
      <c r="H958" s="5"/>
      <c r="I958" s="5"/>
      <c r="K958" s="6"/>
      <c r="L958" s="6"/>
      <c r="M958" s="6"/>
      <c r="N958" s="6"/>
      <c r="O958" s="5"/>
      <c r="P958" s="5"/>
      <c r="Q958" s="308"/>
      <c r="R958" s="292"/>
      <c r="S958" s="5"/>
      <c r="T958" s="5"/>
      <c r="U958" s="292"/>
      <c r="V958" s="5"/>
      <c r="W958"/>
      <c r="X958"/>
    </row>
    <row r="959" spans="1:24" s="4" customFormat="1" x14ac:dyDescent="0.2">
      <c r="A959" s="1"/>
      <c r="B959" s="3"/>
      <c r="C959" s="13"/>
      <c r="D959"/>
      <c r="E959"/>
      <c r="F959"/>
      <c r="H959" s="5"/>
      <c r="I959" s="5"/>
      <c r="K959" s="6"/>
      <c r="L959" s="6"/>
      <c r="M959" s="6"/>
      <c r="N959" s="6"/>
      <c r="O959" s="5"/>
      <c r="P959" s="5"/>
      <c r="Q959" s="308"/>
      <c r="R959" s="292"/>
      <c r="S959" s="5"/>
      <c r="T959" s="5"/>
      <c r="U959" s="292"/>
      <c r="V959" s="5"/>
      <c r="W959"/>
      <c r="X959"/>
    </row>
    <row r="960" spans="1:24" s="4" customFormat="1" x14ac:dyDescent="0.2">
      <c r="A960" s="1"/>
      <c r="B960" s="3"/>
      <c r="C960" s="13"/>
      <c r="D960"/>
      <c r="E960"/>
      <c r="F960"/>
      <c r="H960" s="5"/>
      <c r="I960" s="5"/>
      <c r="K960" s="6"/>
      <c r="L960" s="6"/>
      <c r="M960" s="6"/>
      <c r="N960" s="6"/>
      <c r="O960" s="5"/>
      <c r="P960" s="5"/>
      <c r="Q960" s="308"/>
      <c r="R960" s="292"/>
      <c r="S960" s="5"/>
      <c r="T960" s="5"/>
      <c r="U960" s="292"/>
      <c r="V960" s="5"/>
      <c r="W960"/>
      <c r="X960"/>
    </row>
    <row r="961" spans="1:24" s="4" customFormat="1" x14ac:dyDescent="0.2">
      <c r="A961" s="1"/>
      <c r="B961" s="3"/>
      <c r="C961" s="13"/>
      <c r="D961"/>
      <c r="E961"/>
      <c r="F961"/>
      <c r="H961" s="5"/>
      <c r="I961" s="5"/>
      <c r="K961" s="6"/>
      <c r="L961" s="6"/>
      <c r="M961" s="6"/>
      <c r="N961" s="6"/>
      <c r="O961" s="5"/>
      <c r="P961" s="5"/>
      <c r="Q961" s="308"/>
      <c r="R961" s="292"/>
      <c r="S961" s="5"/>
      <c r="T961" s="5"/>
      <c r="U961" s="292"/>
      <c r="V961" s="5"/>
      <c r="W961"/>
      <c r="X961"/>
    </row>
    <row r="962" spans="1:24" s="4" customFormat="1" x14ac:dyDescent="0.2">
      <c r="A962" s="1"/>
      <c r="B962" s="3"/>
      <c r="C962" s="13"/>
      <c r="D962"/>
      <c r="E962"/>
      <c r="F962"/>
      <c r="H962" s="5"/>
      <c r="I962" s="5"/>
      <c r="K962" s="6"/>
      <c r="L962" s="6"/>
      <c r="M962" s="6"/>
      <c r="N962" s="6"/>
      <c r="O962" s="5"/>
      <c r="P962" s="5"/>
      <c r="Q962" s="308"/>
      <c r="R962" s="292"/>
      <c r="S962" s="5"/>
      <c r="T962" s="5"/>
      <c r="U962" s="292"/>
      <c r="V962" s="5"/>
      <c r="W962"/>
      <c r="X962"/>
    </row>
    <row r="963" spans="1:24" s="4" customFormat="1" x14ac:dyDescent="0.2">
      <c r="A963" s="1"/>
      <c r="B963" s="3"/>
      <c r="C963" s="13"/>
      <c r="D963"/>
      <c r="E963"/>
      <c r="F963"/>
      <c r="H963" s="5"/>
      <c r="I963" s="5"/>
      <c r="K963" s="6"/>
      <c r="L963" s="6"/>
      <c r="M963" s="6"/>
      <c r="N963" s="6"/>
      <c r="O963" s="5"/>
      <c r="P963" s="5"/>
      <c r="Q963" s="308"/>
      <c r="R963" s="292"/>
      <c r="S963" s="5"/>
      <c r="T963" s="5"/>
      <c r="U963" s="292"/>
      <c r="V963" s="5"/>
      <c r="W963"/>
      <c r="X963"/>
    </row>
    <row r="964" spans="1:24" s="4" customFormat="1" x14ac:dyDescent="0.2">
      <c r="A964" s="1"/>
      <c r="B964" s="3"/>
      <c r="C964" s="13"/>
      <c r="D964"/>
      <c r="E964"/>
      <c r="F964"/>
      <c r="H964" s="5"/>
      <c r="I964" s="5"/>
      <c r="K964" s="6"/>
      <c r="L964" s="6"/>
      <c r="M964" s="6"/>
      <c r="N964" s="6"/>
      <c r="O964" s="5"/>
      <c r="P964" s="5"/>
      <c r="Q964" s="308"/>
      <c r="R964" s="292"/>
      <c r="S964" s="5"/>
      <c r="T964" s="5"/>
      <c r="U964" s="292"/>
      <c r="V964" s="5"/>
      <c r="W964"/>
      <c r="X964"/>
    </row>
    <row r="965" spans="1:24" s="4" customFormat="1" x14ac:dyDescent="0.2">
      <c r="A965" s="1"/>
      <c r="B965" s="3"/>
      <c r="C965" s="13"/>
      <c r="D965"/>
      <c r="E965"/>
      <c r="F965"/>
      <c r="H965" s="5"/>
      <c r="I965" s="5"/>
      <c r="K965" s="6"/>
      <c r="L965" s="6"/>
      <c r="M965" s="6"/>
      <c r="N965" s="6"/>
      <c r="O965" s="5"/>
      <c r="P965" s="5"/>
      <c r="Q965" s="308"/>
      <c r="R965" s="292"/>
      <c r="S965" s="5"/>
      <c r="T965" s="5"/>
      <c r="U965" s="292"/>
      <c r="V965" s="5"/>
      <c r="W965"/>
      <c r="X965"/>
    </row>
    <row r="966" spans="1:24" s="4" customFormat="1" x14ac:dyDescent="0.2">
      <c r="A966" s="1"/>
      <c r="B966" s="3"/>
      <c r="C966" s="13"/>
      <c r="D966"/>
      <c r="E966"/>
      <c r="F966"/>
      <c r="H966" s="5"/>
      <c r="I966" s="5"/>
      <c r="K966" s="6"/>
      <c r="L966" s="6"/>
      <c r="M966" s="6"/>
      <c r="N966" s="6"/>
      <c r="O966" s="5"/>
      <c r="P966" s="5"/>
      <c r="Q966" s="308"/>
      <c r="R966" s="292"/>
      <c r="S966" s="5"/>
      <c r="T966" s="5"/>
      <c r="U966" s="292"/>
      <c r="V966" s="5"/>
      <c r="W966"/>
      <c r="X966"/>
    </row>
    <row r="967" spans="1:24" s="4" customFormat="1" x14ac:dyDescent="0.2">
      <c r="A967" s="1"/>
      <c r="B967" s="3"/>
      <c r="C967" s="13"/>
      <c r="D967"/>
      <c r="E967"/>
      <c r="F967"/>
      <c r="H967" s="5"/>
      <c r="I967" s="5"/>
      <c r="K967" s="6"/>
      <c r="L967" s="6"/>
      <c r="M967" s="6"/>
      <c r="N967" s="6"/>
      <c r="O967" s="5"/>
      <c r="P967" s="5"/>
      <c r="Q967" s="308"/>
      <c r="R967" s="292"/>
      <c r="S967" s="5"/>
      <c r="T967" s="5"/>
      <c r="U967" s="292"/>
      <c r="V967" s="5"/>
      <c r="W967"/>
      <c r="X967"/>
    </row>
    <row r="968" spans="1:24" s="4" customFormat="1" x14ac:dyDescent="0.2">
      <c r="A968" s="1"/>
      <c r="B968" s="3"/>
      <c r="C968" s="13"/>
      <c r="D968"/>
      <c r="E968"/>
      <c r="F968"/>
      <c r="H968" s="5"/>
      <c r="I968" s="5"/>
      <c r="K968" s="6"/>
      <c r="L968" s="6"/>
      <c r="M968" s="6"/>
      <c r="N968" s="6"/>
      <c r="O968" s="5"/>
      <c r="P968" s="5"/>
      <c r="Q968" s="308"/>
      <c r="R968" s="292"/>
      <c r="S968" s="5"/>
      <c r="T968" s="5"/>
      <c r="U968" s="292"/>
      <c r="V968" s="5"/>
      <c r="W968"/>
      <c r="X968"/>
    </row>
    <row r="969" spans="1:24" s="4" customFormat="1" x14ac:dyDescent="0.2">
      <c r="A969" s="1"/>
      <c r="B969" s="3"/>
      <c r="C969" s="13"/>
      <c r="D969"/>
      <c r="E969"/>
      <c r="F969"/>
      <c r="H969" s="5"/>
      <c r="I969" s="5"/>
      <c r="K969" s="6"/>
      <c r="L969" s="6"/>
      <c r="M969" s="6"/>
      <c r="N969" s="6"/>
      <c r="O969" s="5"/>
      <c r="P969" s="5"/>
      <c r="Q969" s="308"/>
      <c r="R969" s="292"/>
      <c r="S969" s="5"/>
      <c r="T969" s="5"/>
      <c r="U969" s="292"/>
      <c r="V969" s="5"/>
      <c r="W969"/>
      <c r="X969"/>
    </row>
    <row r="970" spans="1:24" s="4" customFormat="1" x14ac:dyDescent="0.2">
      <c r="A970" s="1"/>
      <c r="B970" s="3"/>
      <c r="C970" s="13"/>
      <c r="D970"/>
      <c r="E970"/>
      <c r="F970"/>
      <c r="H970" s="5"/>
      <c r="I970" s="5"/>
      <c r="K970" s="6"/>
      <c r="L970" s="6"/>
      <c r="M970" s="6"/>
      <c r="N970" s="6"/>
      <c r="O970" s="5"/>
      <c r="P970" s="5"/>
      <c r="Q970" s="308"/>
      <c r="R970" s="292"/>
      <c r="S970" s="5"/>
      <c r="T970" s="5"/>
      <c r="U970" s="292"/>
      <c r="V970" s="5"/>
      <c r="W970"/>
      <c r="X970"/>
    </row>
    <row r="971" spans="1:24" s="4" customFormat="1" x14ac:dyDescent="0.2">
      <c r="A971" s="1"/>
      <c r="B971" s="3"/>
      <c r="C971" s="13"/>
      <c r="D971"/>
      <c r="E971"/>
      <c r="F971"/>
      <c r="H971" s="5"/>
      <c r="I971" s="5"/>
      <c r="K971" s="6"/>
      <c r="L971" s="6"/>
      <c r="M971" s="6"/>
      <c r="N971" s="6"/>
      <c r="O971" s="5"/>
      <c r="P971" s="5"/>
      <c r="Q971" s="308"/>
      <c r="R971" s="292"/>
      <c r="S971" s="5"/>
      <c r="T971" s="5"/>
      <c r="U971" s="292"/>
      <c r="V971" s="5"/>
      <c r="W971"/>
      <c r="X971"/>
    </row>
    <row r="972" spans="1:24" s="4" customFormat="1" x14ac:dyDescent="0.2">
      <c r="A972" s="1"/>
      <c r="B972" s="3"/>
      <c r="C972" s="13"/>
      <c r="D972"/>
      <c r="E972"/>
      <c r="F972"/>
      <c r="H972" s="5"/>
      <c r="I972" s="5"/>
      <c r="K972" s="6"/>
      <c r="L972" s="6"/>
      <c r="M972" s="6"/>
      <c r="N972" s="6"/>
      <c r="O972" s="5"/>
      <c r="P972" s="5"/>
      <c r="Q972" s="308"/>
      <c r="R972" s="292"/>
      <c r="S972" s="5"/>
      <c r="T972" s="5"/>
      <c r="U972" s="292"/>
      <c r="V972" s="5"/>
      <c r="W972"/>
      <c r="X972"/>
    </row>
    <row r="973" spans="1:24" s="4" customFormat="1" x14ac:dyDescent="0.2">
      <c r="A973" s="1"/>
      <c r="B973" s="3"/>
      <c r="C973" s="13"/>
      <c r="D973"/>
      <c r="E973"/>
      <c r="F973"/>
      <c r="H973" s="5"/>
      <c r="I973" s="5"/>
      <c r="K973" s="6"/>
      <c r="L973" s="6"/>
      <c r="M973" s="6"/>
      <c r="N973" s="6"/>
      <c r="O973" s="5"/>
      <c r="P973" s="5"/>
      <c r="Q973" s="308"/>
      <c r="R973" s="292"/>
      <c r="S973" s="5"/>
      <c r="T973" s="5"/>
      <c r="U973" s="292"/>
      <c r="V973" s="5"/>
      <c r="W973"/>
      <c r="X973"/>
    </row>
    <row r="974" spans="1:24" s="4" customFormat="1" x14ac:dyDescent="0.2">
      <c r="A974" s="1"/>
      <c r="B974" s="3"/>
      <c r="C974" s="13"/>
      <c r="D974"/>
      <c r="E974"/>
      <c r="F974"/>
      <c r="H974" s="5"/>
      <c r="I974" s="5"/>
      <c r="K974" s="6"/>
      <c r="L974" s="6"/>
      <c r="M974" s="6"/>
      <c r="N974" s="6"/>
      <c r="O974" s="5"/>
      <c r="P974" s="5"/>
      <c r="Q974" s="308"/>
      <c r="R974" s="292"/>
      <c r="S974" s="5"/>
      <c r="T974" s="5"/>
      <c r="U974" s="292"/>
      <c r="V974" s="5"/>
      <c r="W974"/>
      <c r="X974"/>
    </row>
    <row r="975" spans="1:24" s="4" customFormat="1" x14ac:dyDescent="0.2">
      <c r="A975" s="1"/>
      <c r="B975" s="3"/>
      <c r="C975" s="13"/>
      <c r="D975"/>
      <c r="E975"/>
      <c r="F975"/>
      <c r="H975" s="5"/>
      <c r="I975" s="5"/>
      <c r="K975" s="6"/>
      <c r="L975" s="6"/>
      <c r="M975" s="6"/>
      <c r="N975" s="6"/>
      <c r="O975" s="5"/>
      <c r="P975" s="5"/>
      <c r="Q975" s="308"/>
      <c r="R975" s="292"/>
      <c r="S975" s="5"/>
      <c r="T975" s="5"/>
      <c r="U975" s="292"/>
      <c r="V975" s="5"/>
      <c r="W975"/>
      <c r="X975"/>
    </row>
    <row r="976" spans="1:24" s="4" customFormat="1" x14ac:dyDescent="0.2">
      <c r="A976" s="1"/>
      <c r="B976" s="3"/>
      <c r="C976" s="13"/>
      <c r="D976"/>
      <c r="E976"/>
      <c r="F976"/>
      <c r="H976" s="5"/>
      <c r="I976" s="5"/>
      <c r="K976" s="6"/>
      <c r="L976" s="6"/>
      <c r="M976" s="6"/>
      <c r="N976" s="6"/>
      <c r="O976" s="5"/>
      <c r="P976" s="5"/>
      <c r="Q976" s="308"/>
      <c r="R976" s="292"/>
      <c r="S976" s="5"/>
      <c r="T976" s="5"/>
      <c r="U976" s="292"/>
      <c r="V976" s="5"/>
      <c r="W976"/>
      <c r="X976"/>
    </row>
    <row r="977" spans="1:24" s="4" customFormat="1" x14ac:dyDescent="0.2">
      <c r="A977" s="1"/>
      <c r="B977" s="3"/>
      <c r="C977" s="13"/>
      <c r="D977"/>
      <c r="E977"/>
      <c r="F977"/>
      <c r="H977" s="5"/>
      <c r="I977" s="5"/>
      <c r="K977" s="6"/>
      <c r="L977" s="6"/>
      <c r="M977" s="6"/>
      <c r="N977" s="6"/>
      <c r="O977" s="5"/>
      <c r="P977" s="5"/>
      <c r="Q977" s="308"/>
      <c r="R977" s="292"/>
      <c r="S977" s="5"/>
      <c r="T977" s="5"/>
      <c r="U977" s="292"/>
      <c r="V977" s="5"/>
      <c r="W977"/>
      <c r="X977"/>
    </row>
    <row r="978" spans="1:24" s="4" customFormat="1" x14ac:dyDescent="0.2">
      <c r="A978" s="1"/>
      <c r="B978" s="3"/>
      <c r="C978" s="13"/>
      <c r="D978"/>
      <c r="E978"/>
      <c r="F978"/>
      <c r="H978" s="5"/>
      <c r="I978" s="5"/>
      <c r="K978" s="6"/>
      <c r="L978" s="6"/>
      <c r="M978" s="6"/>
      <c r="N978" s="6"/>
      <c r="O978" s="5"/>
      <c r="P978" s="5"/>
      <c r="Q978" s="308"/>
      <c r="R978" s="292"/>
      <c r="S978" s="5"/>
      <c r="T978" s="5"/>
      <c r="U978" s="292"/>
      <c r="V978" s="5"/>
      <c r="W978"/>
      <c r="X978"/>
    </row>
    <row r="979" spans="1:24" s="4" customFormat="1" x14ac:dyDescent="0.2">
      <c r="A979" s="1"/>
      <c r="B979" s="3"/>
      <c r="C979" s="13"/>
      <c r="D979"/>
      <c r="E979"/>
      <c r="F979"/>
      <c r="H979" s="5"/>
      <c r="I979" s="5"/>
      <c r="K979" s="6"/>
      <c r="L979" s="6"/>
      <c r="M979" s="6"/>
      <c r="N979" s="6"/>
      <c r="O979" s="5"/>
      <c r="P979" s="5"/>
      <c r="Q979" s="308"/>
      <c r="R979" s="292"/>
      <c r="S979" s="5"/>
      <c r="T979" s="5"/>
      <c r="U979" s="292"/>
      <c r="V979" s="5"/>
      <c r="W979"/>
      <c r="X979"/>
    </row>
    <row r="980" spans="1:24" s="4" customFormat="1" x14ac:dyDescent="0.2">
      <c r="A980" s="1"/>
      <c r="B980" s="3"/>
      <c r="C980" s="13"/>
      <c r="D980"/>
      <c r="E980"/>
      <c r="F980"/>
      <c r="H980" s="5"/>
      <c r="I980" s="5"/>
      <c r="K980" s="6"/>
      <c r="L980" s="6"/>
      <c r="M980" s="6"/>
      <c r="N980" s="6"/>
      <c r="O980" s="5"/>
      <c r="P980" s="5"/>
      <c r="Q980" s="308"/>
      <c r="R980" s="292"/>
      <c r="S980" s="5"/>
      <c r="T980" s="5"/>
      <c r="U980" s="292"/>
      <c r="V980" s="5"/>
      <c r="W980"/>
      <c r="X980"/>
    </row>
    <row r="981" spans="1:24" s="4" customFormat="1" x14ac:dyDescent="0.2">
      <c r="A981" s="1"/>
      <c r="B981" s="3"/>
      <c r="C981" s="13"/>
      <c r="D981"/>
      <c r="E981"/>
      <c r="F981"/>
      <c r="H981" s="5"/>
      <c r="I981" s="5"/>
      <c r="K981" s="6"/>
      <c r="L981" s="6"/>
      <c r="M981" s="6"/>
      <c r="N981" s="6"/>
      <c r="O981" s="5"/>
      <c r="P981" s="5"/>
      <c r="Q981" s="308"/>
      <c r="R981" s="292"/>
      <c r="S981" s="5"/>
      <c r="T981" s="5"/>
      <c r="U981" s="292"/>
      <c r="V981" s="5"/>
      <c r="W981"/>
      <c r="X981"/>
    </row>
    <row r="982" spans="1:24" s="4" customFormat="1" x14ac:dyDescent="0.2">
      <c r="A982" s="1"/>
      <c r="B982" s="3"/>
      <c r="C982" s="13"/>
      <c r="D982"/>
      <c r="E982"/>
      <c r="F982"/>
      <c r="H982" s="5"/>
      <c r="I982" s="5"/>
      <c r="K982" s="6"/>
      <c r="L982" s="6"/>
      <c r="M982" s="6"/>
      <c r="N982" s="6"/>
      <c r="O982" s="5"/>
      <c r="P982" s="5"/>
      <c r="Q982" s="308"/>
      <c r="R982" s="292"/>
      <c r="S982" s="5"/>
      <c r="T982" s="5"/>
      <c r="U982" s="292"/>
      <c r="V982" s="5"/>
      <c r="W982"/>
      <c r="X982"/>
    </row>
    <row r="983" spans="1:24" s="4" customFormat="1" x14ac:dyDescent="0.2">
      <c r="A983" s="1"/>
      <c r="B983" s="3"/>
      <c r="C983" s="13"/>
      <c r="D983"/>
      <c r="E983"/>
      <c r="F983"/>
      <c r="H983" s="5"/>
      <c r="I983" s="5"/>
      <c r="K983" s="6"/>
      <c r="L983" s="6"/>
      <c r="M983" s="6"/>
      <c r="N983" s="6"/>
      <c r="O983" s="5"/>
      <c r="P983" s="5"/>
      <c r="Q983" s="308"/>
      <c r="R983" s="292"/>
      <c r="S983" s="5"/>
      <c r="T983" s="5"/>
      <c r="U983" s="292"/>
      <c r="V983" s="5"/>
      <c r="W983"/>
      <c r="X983"/>
    </row>
    <row r="984" spans="1:24" s="4" customFormat="1" x14ac:dyDescent="0.2">
      <c r="A984" s="1"/>
      <c r="B984" s="3"/>
      <c r="C984" s="13"/>
      <c r="D984"/>
      <c r="E984"/>
      <c r="F984"/>
      <c r="H984" s="5"/>
      <c r="I984" s="5"/>
      <c r="K984" s="6"/>
      <c r="L984" s="6"/>
      <c r="M984" s="6"/>
      <c r="N984" s="6"/>
      <c r="O984" s="5"/>
      <c r="P984" s="5"/>
      <c r="Q984" s="308"/>
      <c r="R984" s="292"/>
      <c r="S984" s="5"/>
      <c r="T984" s="5"/>
      <c r="U984" s="292"/>
      <c r="V984" s="5"/>
      <c r="W984"/>
      <c r="X984"/>
    </row>
    <row r="985" spans="1:24" s="4" customFormat="1" x14ac:dyDescent="0.2">
      <c r="A985" s="1"/>
      <c r="B985" s="3"/>
      <c r="C985" s="13"/>
      <c r="D985"/>
      <c r="E985"/>
      <c r="F985"/>
      <c r="H985" s="5"/>
      <c r="I985" s="5"/>
      <c r="K985" s="6"/>
      <c r="L985" s="6"/>
      <c r="M985" s="6"/>
      <c r="N985" s="6"/>
      <c r="O985" s="5"/>
      <c r="P985" s="5"/>
      <c r="Q985" s="308"/>
      <c r="R985" s="292"/>
      <c r="S985" s="5"/>
      <c r="T985" s="5"/>
      <c r="U985" s="292"/>
      <c r="V985" s="5"/>
      <c r="W985"/>
      <c r="X985"/>
    </row>
    <row r="986" spans="1:24" s="4" customFormat="1" x14ac:dyDescent="0.2">
      <c r="A986" s="1"/>
      <c r="B986" s="3"/>
      <c r="C986" s="13"/>
      <c r="D986"/>
      <c r="E986"/>
      <c r="F986"/>
      <c r="H986" s="5"/>
      <c r="I986" s="5"/>
      <c r="K986" s="6"/>
      <c r="L986" s="6"/>
      <c r="M986" s="6"/>
      <c r="N986" s="6"/>
      <c r="O986" s="5"/>
      <c r="P986" s="5"/>
      <c r="Q986" s="308"/>
      <c r="R986" s="292"/>
      <c r="S986" s="5"/>
      <c r="T986" s="5"/>
      <c r="U986" s="292"/>
      <c r="V986" s="5"/>
      <c r="W986"/>
      <c r="X986"/>
    </row>
    <row r="987" spans="1:24" s="4" customFormat="1" x14ac:dyDescent="0.2">
      <c r="A987" s="1"/>
      <c r="B987" s="3"/>
      <c r="C987" s="13"/>
      <c r="D987"/>
      <c r="E987"/>
      <c r="F987"/>
      <c r="H987" s="5"/>
      <c r="I987" s="5"/>
      <c r="K987" s="6"/>
      <c r="L987" s="6"/>
      <c r="M987" s="6"/>
      <c r="N987" s="6"/>
      <c r="O987" s="5"/>
      <c r="P987" s="5"/>
      <c r="Q987" s="308"/>
      <c r="R987" s="292"/>
      <c r="S987" s="5"/>
      <c r="T987" s="5"/>
      <c r="U987" s="292"/>
      <c r="V987" s="5"/>
      <c r="W987"/>
      <c r="X987"/>
    </row>
    <row r="988" spans="1:24" s="4" customFormat="1" x14ac:dyDescent="0.2">
      <c r="A988" s="1"/>
      <c r="B988" s="3"/>
      <c r="C988" s="13"/>
      <c r="D988"/>
      <c r="E988"/>
      <c r="F988"/>
      <c r="H988" s="5"/>
      <c r="I988" s="5"/>
      <c r="K988" s="6"/>
      <c r="L988" s="6"/>
      <c r="M988" s="6"/>
      <c r="N988" s="6"/>
      <c r="O988" s="5"/>
      <c r="P988" s="5"/>
      <c r="Q988" s="308"/>
      <c r="R988" s="292"/>
      <c r="S988" s="5"/>
      <c r="T988" s="5"/>
      <c r="U988" s="292"/>
      <c r="V988" s="5"/>
      <c r="W988"/>
      <c r="X988"/>
    </row>
    <row r="989" spans="1:24" s="4" customFormat="1" x14ac:dyDescent="0.2">
      <c r="A989" s="1"/>
      <c r="B989" s="3"/>
      <c r="C989" s="13"/>
      <c r="D989"/>
      <c r="E989"/>
      <c r="F989"/>
      <c r="H989" s="5"/>
      <c r="I989" s="5"/>
      <c r="K989" s="6"/>
      <c r="L989" s="6"/>
      <c r="M989" s="6"/>
      <c r="N989" s="6"/>
      <c r="O989" s="5"/>
      <c r="P989" s="5"/>
      <c r="Q989" s="308"/>
      <c r="R989" s="292"/>
      <c r="S989" s="5"/>
      <c r="T989" s="5"/>
      <c r="U989" s="292"/>
      <c r="V989" s="5"/>
      <c r="W989"/>
      <c r="X989"/>
    </row>
    <row r="990" spans="1:24" s="4" customFormat="1" x14ac:dyDescent="0.2">
      <c r="A990" s="1"/>
      <c r="B990" s="3"/>
      <c r="C990" s="13"/>
      <c r="D990"/>
      <c r="E990"/>
      <c r="F990"/>
      <c r="H990" s="5"/>
      <c r="I990" s="5"/>
      <c r="K990" s="6"/>
      <c r="L990" s="6"/>
      <c r="M990" s="6"/>
      <c r="N990" s="6"/>
      <c r="O990" s="5"/>
      <c r="P990" s="5"/>
      <c r="Q990" s="308"/>
      <c r="R990" s="292"/>
      <c r="S990" s="5"/>
      <c r="T990" s="5"/>
      <c r="U990" s="292"/>
      <c r="V990" s="5"/>
      <c r="W990"/>
      <c r="X990"/>
    </row>
    <row r="991" spans="1:24" s="4" customFormat="1" x14ac:dyDescent="0.2">
      <c r="A991" s="1"/>
      <c r="B991" s="3"/>
      <c r="C991" s="13"/>
      <c r="D991"/>
      <c r="E991"/>
      <c r="F991"/>
      <c r="H991" s="5"/>
      <c r="I991" s="5"/>
      <c r="K991" s="6"/>
      <c r="L991" s="6"/>
      <c r="M991" s="6"/>
      <c r="N991" s="6"/>
      <c r="O991" s="5"/>
      <c r="P991" s="5"/>
      <c r="Q991" s="308"/>
      <c r="R991" s="292"/>
      <c r="S991" s="5"/>
      <c r="T991" s="5"/>
      <c r="U991" s="292"/>
      <c r="V991" s="5"/>
      <c r="W991"/>
      <c r="X991"/>
    </row>
    <row r="992" spans="1:24" s="4" customFormat="1" x14ac:dyDescent="0.2">
      <c r="A992" s="1"/>
      <c r="B992" s="3"/>
      <c r="C992" s="13"/>
      <c r="D992"/>
      <c r="E992"/>
      <c r="F992"/>
      <c r="H992" s="5"/>
      <c r="I992" s="5"/>
      <c r="K992" s="6"/>
      <c r="L992" s="6"/>
      <c r="M992" s="6"/>
      <c r="N992" s="6"/>
      <c r="O992" s="5"/>
      <c r="P992" s="5"/>
      <c r="Q992" s="308"/>
      <c r="R992" s="292"/>
      <c r="S992" s="5"/>
      <c r="T992" s="5"/>
      <c r="U992" s="292"/>
      <c r="V992" s="5"/>
      <c r="W992"/>
      <c r="X992"/>
    </row>
    <row r="993" spans="1:24" s="4" customFormat="1" x14ac:dyDescent="0.2">
      <c r="A993" s="1"/>
      <c r="B993" s="3"/>
      <c r="C993" s="13"/>
      <c r="D993"/>
      <c r="E993"/>
      <c r="F993"/>
      <c r="H993" s="5"/>
      <c r="I993" s="5"/>
      <c r="K993" s="6"/>
      <c r="L993" s="6"/>
      <c r="M993" s="6"/>
      <c r="N993" s="6"/>
      <c r="O993" s="5"/>
      <c r="P993" s="5"/>
      <c r="Q993" s="308"/>
      <c r="R993" s="292"/>
      <c r="S993" s="5"/>
      <c r="T993" s="5"/>
      <c r="U993" s="292"/>
      <c r="V993" s="5"/>
      <c r="W993"/>
      <c r="X993"/>
    </row>
    <row r="994" spans="1:24" s="4" customFormat="1" x14ac:dyDescent="0.2">
      <c r="A994" s="1"/>
      <c r="B994" s="3"/>
      <c r="C994" s="13"/>
      <c r="D994"/>
      <c r="E994"/>
      <c r="F994"/>
      <c r="H994" s="5"/>
      <c r="I994" s="5"/>
      <c r="K994" s="6"/>
      <c r="L994" s="6"/>
      <c r="M994" s="6"/>
      <c r="N994" s="6"/>
      <c r="O994" s="5"/>
      <c r="P994" s="5"/>
      <c r="Q994" s="308"/>
      <c r="R994" s="292"/>
      <c r="S994" s="5"/>
      <c r="T994" s="5"/>
      <c r="U994" s="292"/>
      <c r="V994" s="5"/>
      <c r="W994"/>
      <c r="X994"/>
    </row>
    <row r="995" spans="1:24" s="4" customFormat="1" x14ac:dyDescent="0.2">
      <c r="A995" s="1"/>
      <c r="B995" s="3"/>
      <c r="C995" s="13"/>
      <c r="D995"/>
      <c r="E995"/>
      <c r="F995"/>
      <c r="H995" s="5"/>
      <c r="I995" s="5"/>
      <c r="K995" s="6"/>
      <c r="L995" s="6"/>
      <c r="M995" s="6"/>
      <c r="N995" s="6"/>
      <c r="O995" s="5"/>
      <c r="P995" s="5"/>
      <c r="Q995" s="308"/>
      <c r="R995" s="292"/>
      <c r="S995" s="5"/>
      <c r="T995" s="5"/>
      <c r="U995" s="292"/>
      <c r="V995" s="5"/>
      <c r="W995"/>
      <c r="X995"/>
    </row>
    <row r="996" spans="1:24" s="4" customFormat="1" x14ac:dyDescent="0.2">
      <c r="A996" s="1"/>
      <c r="B996" s="3"/>
      <c r="C996" s="13"/>
      <c r="D996"/>
      <c r="E996"/>
      <c r="F996"/>
      <c r="H996" s="5"/>
      <c r="I996" s="5"/>
      <c r="K996" s="6"/>
      <c r="L996" s="6"/>
      <c r="M996" s="6"/>
      <c r="N996" s="6"/>
      <c r="O996" s="5"/>
      <c r="P996" s="5"/>
      <c r="Q996" s="308"/>
      <c r="R996" s="292"/>
      <c r="S996" s="5"/>
      <c r="T996" s="5"/>
      <c r="U996" s="292"/>
      <c r="V996" s="5"/>
      <c r="W996"/>
      <c r="X996"/>
    </row>
    <row r="997" spans="1:24" s="4" customFormat="1" x14ac:dyDescent="0.2">
      <c r="A997" s="1"/>
      <c r="B997" s="3"/>
      <c r="C997" s="13"/>
      <c r="D997"/>
      <c r="E997"/>
      <c r="F997"/>
      <c r="H997" s="5"/>
      <c r="I997" s="5"/>
      <c r="K997" s="6"/>
      <c r="L997" s="6"/>
      <c r="M997" s="6"/>
      <c r="N997" s="6"/>
      <c r="O997" s="5"/>
      <c r="P997" s="5"/>
      <c r="Q997" s="308"/>
      <c r="R997" s="292"/>
      <c r="S997" s="5"/>
      <c r="T997" s="5"/>
      <c r="U997" s="292"/>
      <c r="V997" s="5"/>
      <c r="W997"/>
      <c r="X997"/>
    </row>
    <row r="998" spans="1:24" s="4" customFormat="1" x14ac:dyDescent="0.2">
      <c r="A998" s="1"/>
      <c r="B998" s="3"/>
      <c r="C998" s="13"/>
      <c r="D998"/>
      <c r="E998"/>
      <c r="F998"/>
      <c r="H998" s="5"/>
      <c r="I998" s="5"/>
      <c r="K998" s="6"/>
      <c r="L998" s="6"/>
      <c r="M998" s="6"/>
      <c r="N998" s="6"/>
      <c r="O998" s="5"/>
      <c r="P998" s="5"/>
      <c r="Q998" s="308"/>
      <c r="R998" s="292"/>
      <c r="S998" s="5"/>
      <c r="T998" s="5"/>
      <c r="U998" s="292"/>
      <c r="V998" s="5"/>
      <c r="W998"/>
      <c r="X998"/>
    </row>
    <row r="999" spans="1:24" s="4" customFormat="1" x14ac:dyDescent="0.2">
      <c r="A999" s="1"/>
      <c r="B999" s="3"/>
      <c r="C999" s="13"/>
      <c r="D999"/>
      <c r="E999"/>
      <c r="F999"/>
      <c r="H999" s="5"/>
      <c r="I999" s="5"/>
      <c r="K999" s="6"/>
      <c r="L999" s="6"/>
      <c r="M999" s="6"/>
      <c r="N999" s="6"/>
      <c r="O999" s="5"/>
      <c r="P999" s="5"/>
      <c r="Q999" s="308"/>
      <c r="R999" s="292"/>
      <c r="S999" s="5"/>
      <c r="T999" s="5"/>
      <c r="U999" s="292"/>
      <c r="V999" s="5"/>
      <c r="W999"/>
      <c r="X999"/>
    </row>
    <row r="1000" spans="1:24" s="4" customFormat="1" x14ac:dyDescent="0.2">
      <c r="A1000" s="1"/>
      <c r="B1000" s="3"/>
      <c r="C1000" s="13"/>
      <c r="D1000"/>
      <c r="E1000"/>
      <c r="F1000"/>
      <c r="H1000" s="5"/>
      <c r="I1000" s="5"/>
      <c r="K1000" s="6"/>
      <c r="L1000" s="6"/>
      <c r="M1000" s="6"/>
      <c r="N1000" s="6"/>
      <c r="O1000" s="5"/>
      <c r="P1000" s="5"/>
      <c r="Q1000" s="308"/>
      <c r="R1000" s="292"/>
      <c r="S1000" s="5"/>
      <c r="T1000" s="5"/>
      <c r="U1000" s="292"/>
      <c r="V1000" s="5"/>
      <c r="W1000"/>
      <c r="X1000"/>
    </row>
    <row r="1001" spans="1:24" s="4" customFormat="1" x14ac:dyDescent="0.2">
      <c r="A1001" s="1"/>
      <c r="B1001" s="3"/>
      <c r="C1001" s="13"/>
      <c r="D1001"/>
      <c r="E1001"/>
      <c r="F1001"/>
      <c r="H1001" s="5"/>
      <c r="I1001" s="5"/>
      <c r="K1001" s="6"/>
      <c r="L1001" s="6"/>
      <c r="M1001" s="6"/>
      <c r="N1001" s="6"/>
      <c r="O1001" s="5"/>
      <c r="P1001" s="5"/>
      <c r="Q1001" s="308"/>
      <c r="R1001" s="292"/>
      <c r="S1001" s="5"/>
      <c r="T1001" s="5"/>
      <c r="U1001" s="292"/>
      <c r="V1001" s="5"/>
      <c r="W1001"/>
      <c r="X1001"/>
    </row>
    <row r="1002" spans="1:24" s="4" customFormat="1" x14ac:dyDescent="0.2">
      <c r="A1002" s="1"/>
      <c r="B1002" s="3"/>
      <c r="C1002" s="13"/>
      <c r="D1002"/>
      <c r="E1002"/>
      <c r="F1002"/>
      <c r="H1002" s="5"/>
      <c r="I1002" s="5"/>
      <c r="K1002" s="6"/>
      <c r="L1002" s="6"/>
      <c r="M1002" s="6"/>
      <c r="N1002" s="6"/>
      <c r="O1002" s="5"/>
      <c r="P1002" s="5"/>
      <c r="Q1002" s="308"/>
      <c r="R1002" s="292"/>
      <c r="S1002" s="5"/>
      <c r="T1002" s="5"/>
      <c r="U1002" s="292"/>
      <c r="V1002" s="5"/>
      <c r="W1002"/>
      <c r="X1002"/>
    </row>
    <row r="1003" spans="1:24" s="4" customFormat="1" x14ac:dyDescent="0.2">
      <c r="A1003" s="1"/>
      <c r="B1003" s="3"/>
      <c r="C1003" s="13"/>
      <c r="D1003"/>
      <c r="E1003"/>
      <c r="F1003"/>
      <c r="H1003" s="5"/>
      <c r="I1003" s="5"/>
      <c r="K1003" s="6"/>
      <c r="L1003" s="6"/>
      <c r="M1003" s="6"/>
      <c r="N1003" s="6"/>
      <c r="O1003" s="5"/>
      <c r="P1003" s="5"/>
      <c r="Q1003" s="308"/>
      <c r="R1003" s="292"/>
      <c r="S1003" s="5"/>
      <c r="T1003" s="5"/>
      <c r="U1003" s="292"/>
      <c r="V1003" s="5"/>
      <c r="W1003"/>
      <c r="X1003"/>
    </row>
    <row r="1004" spans="1:24" s="4" customFormat="1" x14ac:dyDescent="0.2">
      <c r="A1004" s="1"/>
      <c r="B1004" s="3"/>
      <c r="C1004" s="13"/>
      <c r="D1004"/>
      <c r="E1004"/>
      <c r="F1004"/>
      <c r="H1004" s="5"/>
      <c r="I1004" s="5"/>
      <c r="K1004" s="6"/>
      <c r="L1004" s="6"/>
      <c r="M1004" s="6"/>
      <c r="N1004" s="6"/>
      <c r="O1004" s="5"/>
      <c r="P1004" s="5"/>
      <c r="Q1004" s="308"/>
      <c r="R1004" s="292"/>
      <c r="S1004" s="5"/>
      <c r="T1004" s="5"/>
      <c r="U1004" s="292"/>
      <c r="V1004" s="5"/>
      <c r="W1004"/>
      <c r="X1004"/>
    </row>
    <row r="1005" spans="1:24" s="4" customFormat="1" x14ac:dyDescent="0.2">
      <c r="A1005" s="1"/>
      <c r="B1005" s="3"/>
      <c r="C1005" s="13"/>
      <c r="D1005"/>
      <c r="E1005"/>
      <c r="F1005"/>
      <c r="H1005" s="5"/>
      <c r="I1005" s="5"/>
      <c r="K1005" s="6"/>
      <c r="L1005" s="6"/>
      <c r="M1005" s="6"/>
      <c r="N1005" s="6"/>
      <c r="O1005" s="5"/>
      <c r="P1005" s="5"/>
      <c r="Q1005" s="308"/>
      <c r="R1005" s="292"/>
      <c r="S1005" s="5"/>
      <c r="T1005" s="5"/>
      <c r="U1005" s="292"/>
      <c r="V1005" s="5"/>
      <c r="W1005"/>
      <c r="X1005"/>
    </row>
    <row r="1006" spans="1:24" s="4" customFormat="1" x14ac:dyDescent="0.2">
      <c r="A1006" s="1"/>
      <c r="B1006" s="3"/>
      <c r="C1006" s="13"/>
      <c r="D1006"/>
      <c r="E1006"/>
      <c r="F1006"/>
      <c r="H1006" s="5"/>
      <c r="I1006" s="5"/>
      <c r="K1006" s="6"/>
      <c r="L1006" s="6"/>
      <c r="M1006" s="6"/>
      <c r="N1006" s="6"/>
      <c r="O1006" s="5"/>
      <c r="P1006" s="5"/>
      <c r="Q1006" s="308"/>
      <c r="R1006" s="292"/>
      <c r="S1006" s="5"/>
      <c r="T1006" s="5"/>
      <c r="U1006" s="292"/>
      <c r="V1006" s="5"/>
      <c r="W1006"/>
      <c r="X1006"/>
    </row>
    <row r="1007" spans="1:24" s="4" customFormat="1" x14ac:dyDescent="0.2">
      <c r="A1007" s="1"/>
      <c r="B1007" s="3"/>
      <c r="C1007" s="13"/>
      <c r="D1007"/>
      <c r="E1007"/>
      <c r="F1007"/>
      <c r="H1007" s="5"/>
      <c r="I1007" s="5"/>
      <c r="K1007" s="6"/>
      <c r="L1007" s="6"/>
      <c r="M1007" s="6"/>
      <c r="N1007" s="6"/>
      <c r="O1007" s="5"/>
      <c r="P1007" s="5"/>
      <c r="Q1007" s="308"/>
      <c r="R1007" s="292"/>
      <c r="S1007" s="5"/>
      <c r="T1007" s="5"/>
      <c r="U1007" s="292"/>
      <c r="V1007" s="5"/>
      <c r="W1007"/>
      <c r="X1007"/>
    </row>
    <row r="1008" spans="1:24" s="4" customFormat="1" x14ac:dyDescent="0.2">
      <c r="A1008" s="1"/>
      <c r="B1008" s="3"/>
      <c r="C1008" s="13"/>
      <c r="D1008"/>
      <c r="E1008"/>
      <c r="F1008"/>
      <c r="H1008" s="5"/>
      <c r="I1008" s="5"/>
      <c r="K1008" s="6"/>
      <c r="L1008" s="6"/>
      <c r="M1008" s="6"/>
      <c r="N1008" s="6"/>
      <c r="O1008" s="5"/>
      <c r="P1008" s="5"/>
      <c r="Q1008" s="308"/>
      <c r="R1008" s="292"/>
      <c r="S1008" s="5"/>
      <c r="T1008" s="5"/>
      <c r="U1008" s="292"/>
      <c r="V1008" s="5"/>
      <c r="W1008"/>
      <c r="X1008"/>
    </row>
    <row r="1009" spans="1:24" s="4" customFormat="1" x14ac:dyDescent="0.2">
      <c r="A1009" s="1"/>
      <c r="B1009" s="3"/>
      <c r="C1009" s="13"/>
      <c r="D1009"/>
      <c r="E1009"/>
      <c r="F1009"/>
      <c r="H1009" s="5"/>
      <c r="I1009" s="5"/>
      <c r="K1009" s="6"/>
      <c r="L1009" s="6"/>
      <c r="M1009" s="6"/>
      <c r="N1009" s="6"/>
      <c r="O1009" s="5"/>
      <c r="P1009" s="5"/>
      <c r="Q1009" s="308"/>
      <c r="R1009" s="292"/>
      <c r="S1009" s="5"/>
      <c r="T1009" s="5"/>
      <c r="U1009" s="292"/>
      <c r="V1009" s="5"/>
      <c r="W1009"/>
      <c r="X1009"/>
    </row>
    <row r="1010" spans="1:24" s="4" customFormat="1" x14ac:dyDescent="0.2">
      <c r="A1010" s="1"/>
      <c r="B1010" s="3"/>
      <c r="C1010" s="13"/>
      <c r="D1010"/>
      <c r="E1010"/>
      <c r="F1010"/>
      <c r="H1010" s="5"/>
      <c r="I1010" s="5"/>
      <c r="K1010" s="6"/>
      <c r="L1010" s="6"/>
      <c r="M1010" s="6"/>
      <c r="N1010" s="6"/>
      <c r="O1010" s="5"/>
      <c r="P1010" s="5"/>
      <c r="Q1010" s="308"/>
      <c r="R1010" s="292"/>
      <c r="S1010" s="5"/>
      <c r="T1010" s="5"/>
      <c r="U1010" s="292"/>
      <c r="V1010" s="5"/>
      <c r="W1010"/>
      <c r="X1010"/>
    </row>
    <row r="1011" spans="1:24" s="4" customFormat="1" x14ac:dyDescent="0.2">
      <c r="A1011" s="1"/>
      <c r="B1011" s="3"/>
      <c r="C1011" s="13"/>
      <c r="D1011"/>
      <c r="E1011"/>
      <c r="F1011"/>
      <c r="H1011" s="5"/>
      <c r="I1011" s="5"/>
      <c r="K1011" s="6"/>
      <c r="L1011" s="6"/>
      <c r="M1011" s="6"/>
      <c r="N1011" s="6"/>
      <c r="O1011" s="5"/>
      <c r="P1011" s="5"/>
      <c r="Q1011" s="308"/>
      <c r="R1011" s="292"/>
      <c r="S1011" s="5"/>
      <c r="T1011" s="5"/>
      <c r="U1011" s="292"/>
      <c r="V1011" s="5"/>
      <c r="W1011"/>
      <c r="X1011"/>
    </row>
    <row r="1012" spans="1:24" s="4" customFormat="1" x14ac:dyDescent="0.2">
      <c r="A1012" s="1"/>
      <c r="B1012" s="3"/>
      <c r="C1012" s="13"/>
      <c r="D1012"/>
      <c r="E1012"/>
      <c r="F1012"/>
      <c r="H1012" s="5"/>
      <c r="I1012" s="5"/>
      <c r="K1012" s="6"/>
      <c r="L1012" s="6"/>
      <c r="M1012" s="6"/>
      <c r="N1012" s="6"/>
      <c r="O1012" s="5"/>
      <c r="P1012" s="5"/>
      <c r="Q1012" s="308"/>
      <c r="R1012" s="292"/>
      <c r="S1012" s="5"/>
      <c r="T1012" s="5"/>
      <c r="U1012" s="292"/>
      <c r="V1012" s="5"/>
      <c r="W1012"/>
      <c r="X1012"/>
    </row>
    <row r="1013" spans="1:24" s="4" customFormat="1" x14ac:dyDescent="0.2">
      <c r="A1013" s="1"/>
      <c r="B1013" s="3"/>
      <c r="C1013" s="13"/>
      <c r="D1013"/>
      <c r="E1013"/>
      <c r="F1013"/>
      <c r="H1013" s="5"/>
      <c r="I1013" s="5"/>
      <c r="K1013" s="6"/>
      <c r="L1013" s="6"/>
      <c r="M1013" s="6"/>
      <c r="N1013" s="6"/>
      <c r="O1013" s="5"/>
      <c r="P1013" s="5"/>
      <c r="Q1013" s="308"/>
      <c r="R1013" s="292"/>
      <c r="S1013" s="5"/>
      <c r="T1013" s="5"/>
      <c r="U1013" s="292"/>
      <c r="V1013" s="5"/>
      <c r="W1013"/>
      <c r="X1013"/>
    </row>
    <row r="1014" spans="1:24" s="4" customFormat="1" x14ac:dyDescent="0.2">
      <c r="A1014" s="1"/>
      <c r="B1014" s="3"/>
      <c r="C1014" s="13"/>
      <c r="D1014"/>
      <c r="E1014"/>
      <c r="F1014"/>
      <c r="H1014" s="5"/>
      <c r="I1014" s="5"/>
      <c r="K1014" s="6"/>
      <c r="L1014" s="6"/>
      <c r="M1014" s="6"/>
      <c r="N1014" s="6"/>
      <c r="O1014" s="5"/>
      <c r="P1014" s="5"/>
      <c r="Q1014" s="308"/>
      <c r="R1014" s="292"/>
      <c r="S1014" s="5"/>
      <c r="T1014" s="5"/>
      <c r="U1014" s="292"/>
      <c r="V1014" s="5"/>
      <c r="W1014"/>
      <c r="X1014"/>
    </row>
    <row r="1015" spans="1:24" s="4" customFormat="1" x14ac:dyDescent="0.2">
      <c r="A1015" s="1"/>
      <c r="B1015" s="3"/>
      <c r="C1015" s="13"/>
      <c r="D1015"/>
      <c r="E1015"/>
      <c r="F1015"/>
      <c r="H1015" s="5"/>
      <c r="I1015" s="5"/>
      <c r="K1015" s="6"/>
      <c r="L1015" s="6"/>
      <c r="M1015" s="6"/>
      <c r="N1015" s="6"/>
      <c r="O1015" s="5"/>
      <c r="P1015" s="5"/>
      <c r="Q1015" s="308"/>
      <c r="R1015" s="292"/>
      <c r="S1015" s="5"/>
      <c r="T1015" s="5"/>
      <c r="U1015" s="292"/>
      <c r="V1015" s="5"/>
      <c r="W1015"/>
      <c r="X1015"/>
    </row>
    <row r="1016" spans="1:24" s="4" customFormat="1" x14ac:dyDescent="0.2">
      <c r="A1016" s="1"/>
      <c r="B1016" s="3"/>
      <c r="C1016" s="13"/>
      <c r="D1016"/>
      <c r="E1016"/>
      <c r="F1016"/>
      <c r="H1016" s="5"/>
      <c r="I1016" s="5"/>
      <c r="K1016" s="6"/>
      <c r="L1016" s="6"/>
      <c r="M1016" s="6"/>
      <c r="N1016" s="6"/>
      <c r="O1016" s="5"/>
      <c r="P1016" s="5"/>
      <c r="Q1016" s="308"/>
      <c r="R1016" s="292"/>
      <c r="S1016" s="5"/>
      <c r="T1016" s="5"/>
      <c r="U1016" s="292"/>
      <c r="V1016" s="5"/>
      <c r="W1016"/>
      <c r="X1016"/>
    </row>
    <row r="1017" spans="1:24" s="4" customFormat="1" x14ac:dyDescent="0.2">
      <c r="A1017" s="1"/>
      <c r="B1017" s="3"/>
      <c r="C1017" s="13"/>
      <c r="D1017"/>
      <c r="E1017"/>
      <c r="F1017"/>
      <c r="H1017" s="5"/>
      <c r="I1017" s="5"/>
      <c r="K1017" s="6"/>
      <c r="L1017" s="6"/>
      <c r="M1017" s="6"/>
      <c r="N1017" s="6"/>
      <c r="O1017" s="5"/>
      <c r="P1017" s="5"/>
      <c r="Q1017" s="308"/>
      <c r="R1017" s="292"/>
      <c r="S1017" s="5"/>
      <c r="T1017" s="5"/>
      <c r="U1017" s="292"/>
      <c r="V1017" s="5"/>
      <c r="W1017"/>
      <c r="X1017"/>
    </row>
    <row r="1018" spans="1:24" s="4" customFormat="1" x14ac:dyDescent="0.2">
      <c r="A1018" s="1"/>
      <c r="B1018" s="3"/>
      <c r="C1018" s="13"/>
      <c r="D1018"/>
      <c r="E1018"/>
      <c r="F1018"/>
      <c r="H1018" s="5"/>
      <c r="I1018" s="5"/>
      <c r="K1018" s="6"/>
      <c r="L1018" s="6"/>
      <c r="M1018" s="6"/>
      <c r="N1018" s="6"/>
      <c r="O1018" s="5"/>
      <c r="P1018" s="5"/>
      <c r="Q1018" s="308"/>
      <c r="R1018" s="292"/>
      <c r="S1018" s="5"/>
      <c r="T1018" s="5"/>
      <c r="U1018" s="292"/>
      <c r="V1018" s="5"/>
      <c r="W1018"/>
      <c r="X1018"/>
    </row>
    <row r="1019" spans="1:24" s="4" customFormat="1" x14ac:dyDescent="0.2">
      <c r="A1019" s="1"/>
      <c r="B1019" s="3"/>
      <c r="C1019" s="13"/>
      <c r="D1019"/>
      <c r="E1019"/>
      <c r="F1019"/>
      <c r="H1019" s="5"/>
      <c r="I1019" s="5"/>
      <c r="K1019" s="6"/>
      <c r="L1019" s="6"/>
      <c r="M1019" s="6"/>
      <c r="N1019" s="6"/>
      <c r="O1019" s="5"/>
      <c r="P1019" s="5"/>
      <c r="Q1019" s="308"/>
      <c r="R1019" s="292"/>
      <c r="S1019" s="5"/>
      <c r="T1019" s="5"/>
      <c r="U1019" s="292"/>
      <c r="V1019" s="5"/>
      <c r="W1019"/>
      <c r="X1019"/>
    </row>
    <row r="1020" spans="1:24" s="4" customFormat="1" x14ac:dyDescent="0.2">
      <c r="A1020" s="1"/>
      <c r="B1020" s="3"/>
      <c r="C1020" s="13"/>
      <c r="D1020"/>
      <c r="E1020"/>
      <c r="F1020"/>
      <c r="H1020" s="5"/>
      <c r="I1020" s="5"/>
      <c r="K1020" s="6"/>
      <c r="L1020" s="6"/>
      <c r="M1020" s="6"/>
      <c r="N1020" s="6"/>
      <c r="O1020" s="5"/>
      <c r="P1020" s="5"/>
      <c r="Q1020" s="308"/>
      <c r="R1020" s="292"/>
      <c r="S1020" s="5"/>
      <c r="T1020" s="5"/>
      <c r="U1020" s="292"/>
      <c r="V1020" s="5"/>
      <c r="W1020"/>
      <c r="X1020"/>
    </row>
    <row r="1021" spans="1:24" s="4" customFormat="1" x14ac:dyDescent="0.2">
      <c r="A1021" s="1"/>
      <c r="B1021" s="3"/>
      <c r="C1021" s="13"/>
      <c r="D1021"/>
      <c r="E1021"/>
      <c r="F1021"/>
      <c r="H1021" s="5"/>
      <c r="I1021" s="5"/>
      <c r="K1021" s="6"/>
      <c r="L1021" s="6"/>
      <c r="M1021" s="6"/>
      <c r="N1021" s="6"/>
      <c r="O1021" s="5"/>
      <c r="P1021" s="5"/>
      <c r="Q1021" s="308"/>
      <c r="R1021" s="292"/>
      <c r="S1021" s="5"/>
      <c r="T1021" s="5"/>
      <c r="U1021" s="292"/>
      <c r="V1021" s="5"/>
      <c r="W1021"/>
      <c r="X1021"/>
    </row>
    <row r="1022" spans="1:24" s="4" customFormat="1" x14ac:dyDescent="0.2">
      <c r="A1022" s="1"/>
      <c r="B1022" s="3"/>
      <c r="C1022" s="13"/>
      <c r="D1022"/>
      <c r="E1022"/>
      <c r="F1022"/>
      <c r="H1022" s="5"/>
      <c r="I1022" s="5"/>
      <c r="K1022" s="6"/>
      <c r="L1022" s="6"/>
      <c r="M1022" s="6"/>
      <c r="N1022" s="6"/>
      <c r="O1022" s="5"/>
      <c r="P1022" s="5"/>
      <c r="Q1022" s="308"/>
      <c r="R1022" s="292"/>
      <c r="S1022" s="5"/>
      <c r="T1022" s="5"/>
      <c r="U1022" s="292"/>
      <c r="V1022" s="5"/>
      <c r="W1022"/>
      <c r="X1022"/>
    </row>
    <row r="1023" spans="1:24" s="4" customFormat="1" x14ac:dyDescent="0.2">
      <c r="A1023" s="1"/>
      <c r="B1023" s="3"/>
      <c r="C1023" s="13"/>
      <c r="D1023"/>
      <c r="E1023"/>
      <c r="F1023"/>
      <c r="H1023" s="5"/>
      <c r="I1023" s="5"/>
      <c r="K1023" s="6"/>
      <c r="L1023" s="6"/>
      <c r="M1023" s="6"/>
      <c r="N1023" s="6"/>
      <c r="O1023" s="5"/>
      <c r="P1023" s="5"/>
      <c r="Q1023" s="308"/>
      <c r="R1023" s="292"/>
      <c r="S1023" s="5"/>
      <c r="T1023" s="5"/>
      <c r="U1023" s="292"/>
      <c r="V1023" s="5"/>
      <c r="W1023"/>
      <c r="X1023"/>
    </row>
    <row r="1024" spans="1:24" s="4" customFormat="1" x14ac:dyDescent="0.2">
      <c r="A1024" s="1"/>
      <c r="B1024" s="3"/>
      <c r="C1024" s="13"/>
      <c r="D1024"/>
      <c r="E1024"/>
      <c r="F1024"/>
      <c r="H1024" s="5"/>
      <c r="I1024" s="5"/>
      <c r="K1024" s="6"/>
      <c r="L1024" s="6"/>
      <c r="M1024" s="6"/>
      <c r="N1024" s="6"/>
      <c r="O1024" s="5"/>
      <c r="P1024" s="5"/>
      <c r="Q1024" s="308"/>
      <c r="R1024" s="292"/>
      <c r="S1024" s="5"/>
      <c r="T1024" s="5"/>
      <c r="U1024" s="292"/>
      <c r="V1024" s="5"/>
      <c r="W1024"/>
      <c r="X1024"/>
    </row>
    <row r="1025" spans="1:24" s="4" customFormat="1" x14ac:dyDescent="0.2">
      <c r="A1025" s="1"/>
      <c r="B1025" s="3"/>
      <c r="C1025" s="13"/>
      <c r="D1025"/>
      <c r="E1025"/>
      <c r="F1025"/>
      <c r="H1025" s="5"/>
      <c r="I1025" s="5"/>
      <c r="K1025" s="6"/>
      <c r="L1025" s="6"/>
      <c r="M1025" s="6"/>
      <c r="N1025" s="6"/>
      <c r="O1025" s="5"/>
      <c r="P1025" s="5"/>
      <c r="Q1025" s="308"/>
      <c r="R1025" s="292"/>
      <c r="S1025" s="5"/>
      <c r="T1025" s="5"/>
      <c r="U1025" s="292"/>
      <c r="V1025" s="5"/>
      <c r="W1025"/>
      <c r="X1025"/>
    </row>
    <row r="1026" spans="1:24" s="4" customFormat="1" x14ac:dyDescent="0.2">
      <c r="A1026" s="1"/>
      <c r="B1026" s="3"/>
      <c r="C1026" s="13"/>
      <c r="D1026"/>
      <c r="E1026"/>
      <c r="F1026"/>
      <c r="H1026" s="5"/>
      <c r="I1026" s="5"/>
      <c r="K1026" s="6"/>
      <c r="L1026" s="6"/>
      <c r="M1026" s="6"/>
      <c r="N1026" s="6"/>
      <c r="O1026" s="5"/>
      <c r="P1026" s="5"/>
      <c r="Q1026" s="308"/>
      <c r="R1026" s="292"/>
      <c r="S1026" s="5"/>
      <c r="T1026" s="5"/>
      <c r="U1026" s="292"/>
      <c r="V1026" s="5"/>
      <c r="W1026"/>
      <c r="X1026"/>
    </row>
    <row r="1027" spans="1:24" s="4" customFormat="1" x14ac:dyDescent="0.2">
      <c r="A1027" s="1"/>
      <c r="B1027" s="3"/>
      <c r="C1027" s="13"/>
      <c r="D1027"/>
      <c r="E1027"/>
      <c r="F1027"/>
      <c r="H1027" s="5"/>
      <c r="I1027" s="5"/>
      <c r="K1027" s="6"/>
      <c r="L1027" s="6"/>
      <c r="M1027" s="6"/>
      <c r="N1027" s="6"/>
      <c r="O1027" s="5"/>
      <c r="P1027" s="5"/>
      <c r="Q1027" s="308"/>
      <c r="R1027" s="292"/>
      <c r="S1027" s="5"/>
      <c r="T1027" s="5"/>
      <c r="U1027" s="292"/>
      <c r="V1027" s="5"/>
      <c r="W1027"/>
      <c r="X1027"/>
    </row>
    <row r="1028" spans="1:24" s="4" customFormat="1" x14ac:dyDescent="0.2">
      <c r="A1028" s="1"/>
      <c r="B1028" s="3"/>
      <c r="C1028" s="13"/>
      <c r="D1028"/>
      <c r="E1028"/>
      <c r="F1028"/>
      <c r="H1028" s="5"/>
      <c r="I1028" s="5"/>
      <c r="K1028" s="6"/>
      <c r="L1028" s="6"/>
      <c r="M1028" s="6"/>
      <c r="N1028" s="6"/>
      <c r="O1028" s="5"/>
      <c r="P1028" s="5"/>
      <c r="Q1028" s="308"/>
      <c r="R1028" s="292"/>
      <c r="S1028" s="5"/>
      <c r="T1028" s="5"/>
      <c r="U1028" s="292"/>
      <c r="V1028" s="5"/>
      <c r="W1028"/>
      <c r="X1028"/>
    </row>
    <row r="1029" spans="1:24" s="4" customFormat="1" x14ac:dyDescent="0.2">
      <c r="A1029" s="1"/>
      <c r="B1029" s="3"/>
      <c r="C1029" s="13"/>
      <c r="D1029"/>
      <c r="E1029"/>
      <c r="F1029"/>
      <c r="H1029" s="5"/>
      <c r="I1029" s="5"/>
      <c r="K1029" s="6"/>
      <c r="L1029" s="6"/>
      <c r="M1029" s="6"/>
      <c r="N1029" s="6"/>
      <c r="O1029" s="5"/>
      <c r="P1029" s="5"/>
      <c r="Q1029" s="308"/>
      <c r="R1029" s="292"/>
      <c r="S1029" s="5"/>
      <c r="T1029" s="5"/>
      <c r="U1029" s="292"/>
      <c r="V1029" s="5"/>
      <c r="W1029"/>
      <c r="X1029"/>
    </row>
    <row r="1030" spans="1:24" s="4" customFormat="1" x14ac:dyDescent="0.2">
      <c r="A1030" s="1"/>
      <c r="B1030" s="3"/>
      <c r="C1030" s="13"/>
      <c r="D1030"/>
      <c r="E1030"/>
      <c r="F1030"/>
      <c r="H1030" s="5"/>
      <c r="I1030" s="5"/>
      <c r="K1030" s="6"/>
      <c r="L1030" s="6"/>
      <c r="M1030" s="6"/>
      <c r="N1030" s="6"/>
      <c r="O1030" s="5"/>
      <c r="P1030" s="5"/>
      <c r="Q1030" s="308"/>
      <c r="R1030" s="292"/>
      <c r="S1030" s="5"/>
      <c r="T1030" s="5"/>
      <c r="U1030" s="292"/>
      <c r="V1030" s="5"/>
      <c r="W1030"/>
      <c r="X1030"/>
    </row>
    <row r="1031" spans="1:24" s="4" customFormat="1" x14ac:dyDescent="0.2">
      <c r="A1031" s="1"/>
      <c r="B1031" s="3"/>
      <c r="C1031" s="13"/>
      <c r="D1031"/>
      <c r="E1031"/>
      <c r="F1031"/>
      <c r="H1031" s="5"/>
      <c r="I1031" s="5"/>
      <c r="K1031" s="6"/>
      <c r="L1031" s="6"/>
      <c r="M1031" s="6"/>
      <c r="N1031" s="6"/>
      <c r="O1031" s="5"/>
      <c r="P1031" s="5"/>
      <c r="Q1031" s="308"/>
      <c r="R1031" s="292"/>
      <c r="S1031" s="5"/>
      <c r="T1031" s="5"/>
      <c r="U1031" s="292"/>
      <c r="V1031" s="5"/>
      <c r="W1031"/>
      <c r="X1031"/>
    </row>
    <row r="1032" spans="1:24" s="4" customFormat="1" x14ac:dyDescent="0.2">
      <c r="A1032" s="1"/>
      <c r="B1032" s="3"/>
      <c r="C1032" s="13"/>
      <c r="D1032"/>
      <c r="E1032"/>
      <c r="F1032"/>
      <c r="H1032" s="5"/>
      <c r="I1032" s="5"/>
      <c r="K1032" s="6"/>
      <c r="L1032" s="6"/>
      <c r="M1032" s="6"/>
      <c r="N1032" s="6"/>
      <c r="O1032" s="5"/>
      <c r="P1032" s="5"/>
      <c r="Q1032" s="308"/>
      <c r="R1032" s="292"/>
      <c r="S1032" s="5"/>
      <c r="T1032" s="5"/>
      <c r="U1032" s="292"/>
      <c r="V1032" s="5"/>
      <c r="W1032"/>
      <c r="X1032"/>
    </row>
    <row r="1033" spans="1:24" s="4" customFormat="1" x14ac:dyDescent="0.2">
      <c r="A1033" s="1"/>
      <c r="B1033" s="3"/>
      <c r="C1033" s="13"/>
      <c r="D1033"/>
      <c r="E1033"/>
      <c r="F1033"/>
      <c r="H1033" s="5"/>
      <c r="I1033" s="5"/>
      <c r="K1033" s="6"/>
      <c r="L1033" s="6"/>
      <c r="M1033" s="6"/>
      <c r="N1033" s="6"/>
      <c r="O1033" s="5"/>
      <c r="P1033" s="5"/>
      <c r="Q1033" s="308"/>
      <c r="R1033" s="292"/>
      <c r="S1033" s="5"/>
      <c r="T1033" s="5"/>
      <c r="U1033" s="292"/>
      <c r="V1033" s="5"/>
      <c r="W1033"/>
      <c r="X1033"/>
    </row>
    <row r="1034" spans="1:24" s="4" customFormat="1" x14ac:dyDescent="0.2">
      <c r="A1034" s="1"/>
      <c r="B1034" s="3"/>
      <c r="C1034" s="13"/>
      <c r="D1034"/>
      <c r="E1034"/>
      <c r="F1034"/>
      <c r="H1034" s="5"/>
      <c r="I1034" s="5"/>
      <c r="K1034" s="6"/>
      <c r="L1034" s="6"/>
      <c r="M1034" s="6"/>
      <c r="N1034" s="6"/>
      <c r="O1034" s="5"/>
      <c r="P1034" s="5"/>
      <c r="Q1034" s="308"/>
      <c r="R1034" s="292"/>
      <c r="S1034" s="5"/>
      <c r="T1034" s="5"/>
      <c r="U1034" s="292"/>
      <c r="V1034" s="5"/>
      <c r="W1034"/>
      <c r="X1034"/>
    </row>
    <row r="1035" spans="1:24" s="4" customFormat="1" x14ac:dyDescent="0.2">
      <c r="A1035" s="1"/>
      <c r="B1035" s="3"/>
      <c r="C1035" s="13"/>
      <c r="D1035"/>
      <c r="E1035"/>
      <c r="F1035"/>
      <c r="H1035" s="5"/>
      <c r="I1035" s="5"/>
      <c r="K1035" s="6"/>
      <c r="L1035" s="6"/>
      <c r="M1035" s="6"/>
      <c r="N1035" s="6"/>
      <c r="O1035" s="5"/>
      <c r="P1035" s="5"/>
      <c r="Q1035" s="308"/>
      <c r="R1035" s="292"/>
      <c r="S1035" s="5"/>
      <c r="T1035" s="5"/>
      <c r="U1035" s="292"/>
      <c r="V1035" s="5"/>
      <c r="W1035"/>
      <c r="X1035"/>
    </row>
    <row r="1036" spans="1:24" s="4" customFormat="1" x14ac:dyDescent="0.2">
      <c r="A1036" s="1"/>
      <c r="B1036" s="3"/>
      <c r="C1036" s="13"/>
      <c r="D1036"/>
      <c r="E1036"/>
      <c r="F1036"/>
      <c r="H1036" s="5"/>
      <c r="I1036" s="5"/>
      <c r="K1036" s="6"/>
      <c r="L1036" s="6"/>
      <c r="M1036" s="6"/>
      <c r="N1036" s="6"/>
      <c r="O1036" s="5"/>
      <c r="P1036" s="5"/>
      <c r="Q1036" s="308"/>
      <c r="R1036" s="292"/>
      <c r="S1036" s="5"/>
      <c r="T1036" s="5"/>
      <c r="U1036" s="292"/>
      <c r="V1036" s="5"/>
      <c r="W1036"/>
      <c r="X1036"/>
    </row>
    <row r="1037" spans="1:24" s="4" customFormat="1" x14ac:dyDescent="0.2">
      <c r="A1037" s="1"/>
      <c r="B1037" s="3"/>
      <c r="C1037" s="13"/>
      <c r="D1037"/>
      <c r="E1037"/>
      <c r="F1037"/>
      <c r="H1037" s="5"/>
      <c r="I1037" s="5"/>
      <c r="K1037" s="6"/>
      <c r="L1037" s="6"/>
      <c r="M1037" s="6"/>
      <c r="N1037" s="6"/>
      <c r="O1037" s="5"/>
      <c r="P1037" s="5"/>
      <c r="Q1037" s="308"/>
      <c r="R1037" s="292"/>
      <c r="S1037" s="5"/>
      <c r="T1037" s="5"/>
      <c r="U1037" s="292"/>
      <c r="V1037" s="5"/>
      <c r="W1037"/>
      <c r="X1037"/>
    </row>
    <row r="1038" spans="1:24" s="4" customFormat="1" x14ac:dyDescent="0.2">
      <c r="A1038" s="1"/>
      <c r="B1038" s="3"/>
      <c r="C1038" s="13"/>
      <c r="D1038"/>
      <c r="E1038"/>
      <c r="F1038"/>
      <c r="H1038" s="5"/>
      <c r="I1038" s="5"/>
      <c r="K1038" s="6"/>
      <c r="L1038" s="6"/>
      <c r="M1038" s="6"/>
      <c r="N1038" s="6"/>
      <c r="O1038" s="5"/>
      <c r="P1038" s="5"/>
      <c r="Q1038" s="308"/>
      <c r="R1038" s="292"/>
      <c r="S1038" s="5"/>
      <c r="T1038" s="5"/>
      <c r="U1038" s="292"/>
      <c r="V1038" s="5"/>
      <c r="W1038"/>
      <c r="X1038"/>
    </row>
    <row r="1039" spans="1:24" s="4" customFormat="1" x14ac:dyDescent="0.2">
      <c r="A1039" s="1"/>
      <c r="B1039" s="3"/>
      <c r="C1039" s="13"/>
      <c r="D1039"/>
      <c r="E1039"/>
      <c r="F1039"/>
      <c r="H1039" s="5"/>
      <c r="I1039" s="5"/>
      <c r="K1039" s="6"/>
      <c r="L1039" s="6"/>
      <c r="M1039" s="6"/>
      <c r="N1039" s="6"/>
      <c r="O1039" s="5"/>
      <c r="P1039" s="5"/>
      <c r="Q1039" s="308"/>
      <c r="R1039" s="292"/>
      <c r="S1039" s="5"/>
      <c r="T1039" s="5"/>
      <c r="U1039" s="292"/>
      <c r="V1039" s="5"/>
      <c r="W1039"/>
      <c r="X1039"/>
    </row>
    <row r="1040" spans="1:24" s="4" customFormat="1" x14ac:dyDescent="0.2">
      <c r="A1040" s="1"/>
      <c r="B1040" s="3"/>
      <c r="C1040" s="13"/>
      <c r="D1040"/>
      <c r="E1040"/>
      <c r="F1040"/>
      <c r="H1040" s="5"/>
      <c r="I1040" s="5"/>
      <c r="K1040" s="6"/>
      <c r="L1040" s="6"/>
      <c r="M1040" s="6"/>
      <c r="N1040" s="6"/>
      <c r="O1040" s="5"/>
      <c r="P1040" s="5"/>
      <c r="Q1040" s="308"/>
      <c r="R1040" s="292"/>
      <c r="S1040" s="5"/>
      <c r="T1040" s="5"/>
      <c r="U1040" s="292"/>
      <c r="V1040" s="5"/>
      <c r="W1040"/>
      <c r="X1040"/>
    </row>
    <row r="1041" spans="1:24" s="4" customFormat="1" x14ac:dyDescent="0.2">
      <c r="A1041" s="1"/>
      <c r="B1041" s="3"/>
      <c r="C1041" s="13"/>
      <c r="D1041"/>
      <c r="E1041"/>
      <c r="F1041"/>
      <c r="H1041" s="5"/>
      <c r="I1041" s="5"/>
      <c r="K1041" s="6"/>
      <c r="L1041" s="6"/>
      <c r="M1041" s="6"/>
      <c r="N1041" s="6"/>
      <c r="O1041" s="5"/>
      <c r="P1041" s="5"/>
      <c r="Q1041" s="308"/>
      <c r="R1041" s="292"/>
      <c r="S1041" s="5"/>
      <c r="T1041" s="5"/>
      <c r="U1041" s="292"/>
      <c r="V1041" s="5"/>
      <c r="W1041"/>
      <c r="X1041"/>
    </row>
    <row r="1042" spans="1:24" s="4" customFormat="1" x14ac:dyDescent="0.2">
      <c r="A1042" s="1"/>
      <c r="B1042" s="3"/>
      <c r="C1042" s="13"/>
      <c r="D1042"/>
      <c r="E1042"/>
      <c r="F1042"/>
      <c r="H1042" s="5"/>
      <c r="I1042" s="5"/>
      <c r="K1042" s="6"/>
      <c r="L1042" s="6"/>
      <c r="M1042" s="6"/>
      <c r="N1042" s="6"/>
      <c r="O1042" s="5"/>
      <c r="P1042" s="5"/>
      <c r="Q1042" s="308"/>
      <c r="R1042" s="292"/>
      <c r="S1042" s="5"/>
      <c r="T1042" s="5"/>
      <c r="U1042" s="292"/>
      <c r="V1042" s="5"/>
      <c r="W1042"/>
      <c r="X1042"/>
    </row>
    <row r="1043" spans="1:24" s="4" customFormat="1" x14ac:dyDescent="0.2">
      <c r="A1043" s="1"/>
      <c r="B1043" s="3"/>
      <c r="C1043" s="13"/>
      <c r="D1043"/>
      <c r="E1043"/>
      <c r="F1043"/>
      <c r="H1043" s="5"/>
      <c r="I1043" s="5"/>
      <c r="K1043" s="6"/>
      <c r="L1043" s="6"/>
      <c r="M1043" s="6"/>
      <c r="N1043" s="6"/>
      <c r="O1043" s="5"/>
      <c r="P1043" s="5"/>
      <c r="Q1043" s="308"/>
      <c r="R1043" s="292"/>
      <c r="S1043" s="5"/>
      <c r="T1043" s="5"/>
      <c r="U1043" s="292"/>
      <c r="V1043" s="5"/>
      <c r="W1043"/>
      <c r="X1043"/>
    </row>
    <row r="1044" spans="1:24" s="4" customFormat="1" x14ac:dyDescent="0.2">
      <c r="A1044" s="1"/>
      <c r="B1044" s="3"/>
      <c r="C1044" s="13"/>
      <c r="D1044"/>
      <c r="E1044"/>
      <c r="F1044"/>
      <c r="H1044" s="5"/>
      <c r="I1044" s="5"/>
      <c r="K1044" s="6"/>
      <c r="L1044" s="6"/>
      <c r="M1044" s="6"/>
      <c r="N1044" s="6"/>
      <c r="O1044" s="5"/>
      <c r="P1044" s="5"/>
      <c r="Q1044" s="308"/>
      <c r="R1044" s="292"/>
      <c r="S1044" s="5"/>
      <c r="T1044" s="5"/>
      <c r="U1044" s="292"/>
      <c r="V1044" s="5"/>
      <c r="W1044"/>
      <c r="X1044"/>
    </row>
  </sheetData>
  <protectedRanges>
    <protectedRange algorithmName="SHA-512" hashValue="R8frfBQ/MhInQYm+jLEgMwgPwCkrGPIUaxyIFLRSCn/+fIsUU6bmJDax/r7gTh2PEAEvgODYwg0rRRjqSM/oww==" saltValue="tbZzHO5lCNHCDH5y3XGZag==" spinCount="100000" sqref="G25" name="Range1"/>
    <protectedRange algorithmName="SHA-512" hashValue="R8frfBQ/MhInQYm+jLEgMwgPwCkrGPIUaxyIFLRSCn/+fIsUU6bmJDax/r7gTh2PEAEvgODYwg0rRRjqSM/oww==" saltValue="tbZzHO5lCNHCDH5y3XGZag==" spinCount="100000" sqref="J25" name="Range1_1"/>
    <protectedRange algorithmName="SHA-512" hashValue="R8frfBQ/MhInQYm+jLEgMwgPwCkrGPIUaxyIFLRSCn/+fIsUU6bmJDax/r7gTh2PEAEvgODYwg0rRRjqSM/oww==" saltValue="tbZzHO5lCNHCDH5y3XGZag==" spinCount="100000" sqref="G26" name="Range1_2"/>
    <protectedRange algorithmName="SHA-512" hashValue="R8frfBQ/MhInQYm+jLEgMwgPwCkrGPIUaxyIFLRSCn/+fIsUU6bmJDax/r7gTh2PEAEvgODYwg0rRRjqSM/oww==" saltValue="tbZzHO5lCNHCDH5y3XGZag==" spinCount="100000" sqref="J26" name="Range1_3"/>
    <protectedRange algorithmName="SHA-512" hashValue="R8frfBQ/MhInQYm+jLEgMwgPwCkrGPIUaxyIFLRSCn/+fIsUU6bmJDax/r7gTh2PEAEvgODYwg0rRRjqSM/oww==" saltValue="tbZzHO5lCNHCDH5y3XGZag==" spinCount="100000" sqref="G28" name="Range1_4"/>
    <protectedRange algorithmName="SHA-512" hashValue="R8frfBQ/MhInQYm+jLEgMwgPwCkrGPIUaxyIFLRSCn/+fIsUU6bmJDax/r7gTh2PEAEvgODYwg0rRRjqSM/oww==" saltValue="tbZzHO5lCNHCDH5y3XGZag==" spinCount="100000" sqref="J28" name="Range1_5"/>
    <protectedRange algorithmName="SHA-512" hashValue="R8frfBQ/MhInQYm+jLEgMwgPwCkrGPIUaxyIFLRSCn/+fIsUU6bmJDax/r7gTh2PEAEvgODYwg0rRRjqSM/oww==" saltValue="tbZzHO5lCNHCDH5y3XGZag==" spinCount="100000" sqref="J31" name="Range1_6"/>
    <protectedRange algorithmName="SHA-512" hashValue="R8frfBQ/MhInQYm+jLEgMwgPwCkrGPIUaxyIFLRSCn/+fIsUU6bmJDax/r7gTh2PEAEvgODYwg0rRRjqSM/oww==" saltValue="tbZzHO5lCNHCDH5y3XGZag==" spinCount="100000" sqref="G32" name="Range1_7"/>
    <protectedRange algorithmName="SHA-512" hashValue="R8frfBQ/MhInQYm+jLEgMwgPwCkrGPIUaxyIFLRSCn/+fIsUU6bmJDax/r7gTh2PEAEvgODYwg0rRRjqSM/oww==" saltValue="tbZzHO5lCNHCDH5y3XGZag==" spinCount="100000" sqref="G37" name="Range1_8"/>
    <protectedRange algorithmName="SHA-512" hashValue="R8frfBQ/MhInQYm+jLEgMwgPwCkrGPIUaxyIFLRSCn/+fIsUU6bmJDax/r7gTh2PEAEvgODYwg0rRRjqSM/oww==" saltValue="tbZzHO5lCNHCDH5y3XGZag==" spinCount="100000" sqref="J37" name="Range1_9"/>
    <protectedRange algorithmName="SHA-512" hashValue="R8frfBQ/MhInQYm+jLEgMwgPwCkrGPIUaxyIFLRSCn/+fIsUU6bmJDax/r7gTh2PEAEvgODYwg0rRRjqSM/oww==" saltValue="tbZzHO5lCNHCDH5y3XGZag==" spinCount="100000" sqref="G41" name="Range1_10"/>
    <protectedRange algorithmName="SHA-512" hashValue="R8frfBQ/MhInQYm+jLEgMwgPwCkrGPIUaxyIFLRSCn/+fIsUU6bmJDax/r7gTh2PEAEvgODYwg0rRRjqSM/oww==" saltValue="tbZzHO5lCNHCDH5y3XGZag==" spinCount="100000" sqref="J41" name="Range1_11"/>
    <protectedRange algorithmName="SHA-512" hashValue="R8frfBQ/MhInQYm+jLEgMwgPwCkrGPIUaxyIFLRSCn/+fIsUU6bmJDax/r7gTh2PEAEvgODYwg0rRRjqSM/oww==" saltValue="tbZzHO5lCNHCDH5y3XGZag==" spinCount="100000" sqref="G44" name="Range1_12"/>
    <protectedRange algorithmName="SHA-512" hashValue="R8frfBQ/MhInQYm+jLEgMwgPwCkrGPIUaxyIFLRSCn/+fIsUU6bmJDax/r7gTh2PEAEvgODYwg0rRRjqSM/oww==" saltValue="tbZzHO5lCNHCDH5y3XGZag==" spinCount="100000" sqref="J44" name="Range1_13"/>
    <protectedRange algorithmName="SHA-512" hashValue="R8frfBQ/MhInQYm+jLEgMwgPwCkrGPIUaxyIFLRSCn/+fIsUU6bmJDax/r7gTh2PEAEvgODYwg0rRRjqSM/oww==" saltValue="tbZzHO5lCNHCDH5y3XGZag==" spinCount="100000" sqref="G47" name="Range1_14"/>
    <protectedRange algorithmName="SHA-512" hashValue="R8frfBQ/MhInQYm+jLEgMwgPwCkrGPIUaxyIFLRSCn/+fIsUU6bmJDax/r7gTh2PEAEvgODYwg0rRRjqSM/oww==" saltValue="tbZzHO5lCNHCDH5y3XGZag==" spinCount="100000" sqref="J47" name="Range1_15"/>
    <protectedRange algorithmName="SHA-512" hashValue="R8frfBQ/MhInQYm+jLEgMwgPwCkrGPIUaxyIFLRSCn/+fIsUU6bmJDax/r7gTh2PEAEvgODYwg0rRRjqSM/oww==" saltValue="tbZzHO5lCNHCDH5y3XGZag==" spinCount="100000" sqref="J48" name="Range1_16"/>
    <protectedRange algorithmName="SHA-512" hashValue="R8frfBQ/MhInQYm+jLEgMwgPwCkrGPIUaxyIFLRSCn/+fIsUU6bmJDax/r7gTh2PEAEvgODYwg0rRRjqSM/oww==" saltValue="tbZzHO5lCNHCDH5y3XGZag==" spinCount="100000" sqref="G48" name="Range1_17"/>
    <protectedRange algorithmName="SHA-512" hashValue="R8frfBQ/MhInQYm+jLEgMwgPwCkrGPIUaxyIFLRSCn/+fIsUU6bmJDax/r7gTh2PEAEvgODYwg0rRRjqSM/oww==" saltValue="tbZzHO5lCNHCDH5y3XGZag==" spinCount="100000" sqref="J49:J50" name="Range1_18"/>
    <protectedRange algorithmName="SHA-512" hashValue="R8frfBQ/MhInQYm+jLEgMwgPwCkrGPIUaxyIFLRSCn/+fIsUU6bmJDax/r7gTh2PEAEvgODYwg0rRRjqSM/oww==" saltValue="tbZzHO5lCNHCDH5y3XGZag==" spinCount="100000" sqref="G54" name="Range1_19"/>
    <protectedRange algorithmName="SHA-512" hashValue="R8frfBQ/MhInQYm+jLEgMwgPwCkrGPIUaxyIFLRSCn/+fIsUU6bmJDax/r7gTh2PEAEvgODYwg0rRRjqSM/oww==" saltValue="tbZzHO5lCNHCDH5y3XGZag==" spinCount="100000" sqref="J54" name="Range1_20"/>
    <protectedRange algorithmName="SHA-512" hashValue="R8frfBQ/MhInQYm+jLEgMwgPwCkrGPIUaxyIFLRSCn/+fIsUU6bmJDax/r7gTh2PEAEvgODYwg0rRRjqSM/oww==" saltValue="tbZzHO5lCNHCDH5y3XGZag==" spinCount="100000" sqref="G55" name="Range1_21"/>
    <protectedRange algorithmName="SHA-512" hashValue="R8frfBQ/MhInQYm+jLEgMwgPwCkrGPIUaxyIFLRSCn/+fIsUU6bmJDax/r7gTh2PEAEvgODYwg0rRRjqSM/oww==" saltValue="tbZzHO5lCNHCDH5y3XGZag==" spinCount="100000" sqref="J55" name="Range1_22"/>
    <protectedRange algorithmName="SHA-512" hashValue="R8frfBQ/MhInQYm+jLEgMwgPwCkrGPIUaxyIFLRSCn/+fIsUU6bmJDax/r7gTh2PEAEvgODYwg0rRRjqSM/oww==" saltValue="tbZzHO5lCNHCDH5y3XGZag==" spinCount="100000" sqref="G57" name="Range1_23"/>
    <protectedRange algorithmName="SHA-512" hashValue="R8frfBQ/MhInQYm+jLEgMwgPwCkrGPIUaxyIFLRSCn/+fIsUU6bmJDax/r7gTh2PEAEvgODYwg0rRRjqSM/oww==" saltValue="tbZzHO5lCNHCDH5y3XGZag==" spinCount="100000" sqref="J57" name="Range1_24"/>
    <protectedRange algorithmName="SHA-512" hashValue="R8frfBQ/MhInQYm+jLEgMwgPwCkrGPIUaxyIFLRSCn/+fIsUU6bmJDax/r7gTh2PEAEvgODYwg0rRRjqSM/oww==" saltValue="tbZzHO5lCNHCDH5y3XGZag==" spinCount="100000" sqref="G59" name="Range1_25"/>
    <protectedRange algorithmName="SHA-512" hashValue="R8frfBQ/MhInQYm+jLEgMwgPwCkrGPIUaxyIFLRSCn/+fIsUU6bmJDax/r7gTh2PEAEvgODYwg0rRRjqSM/oww==" saltValue="tbZzHO5lCNHCDH5y3XGZag==" spinCount="100000" sqref="J59" name="Range1_26"/>
    <protectedRange algorithmName="SHA-512" hashValue="R8frfBQ/MhInQYm+jLEgMwgPwCkrGPIUaxyIFLRSCn/+fIsUU6bmJDax/r7gTh2PEAEvgODYwg0rRRjqSM/oww==" saltValue="tbZzHO5lCNHCDH5y3XGZag==" spinCount="100000" sqref="G60" name="Range1_27"/>
    <protectedRange algorithmName="SHA-512" hashValue="R8frfBQ/MhInQYm+jLEgMwgPwCkrGPIUaxyIFLRSCn/+fIsUU6bmJDax/r7gTh2PEAEvgODYwg0rRRjqSM/oww==" saltValue="tbZzHO5lCNHCDH5y3XGZag==" spinCount="100000" sqref="J60" name="Range1_28"/>
    <protectedRange algorithmName="SHA-512" hashValue="R8frfBQ/MhInQYm+jLEgMwgPwCkrGPIUaxyIFLRSCn/+fIsUU6bmJDax/r7gTh2PEAEvgODYwg0rRRjqSM/oww==" saltValue="tbZzHO5lCNHCDH5y3XGZag==" spinCount="100000" sqref="G63:G65" name="Range1_29"/>
    <protectedRange algorithmName="SHA-512" hashValue="R8frfBQ/MhInQYm+jLEgMwgPwCkrGPIUaxyIFLRSCn/+fIsUU6bmJDax/r7gTh2PEAEvgODYwg0rRRjqSM/oww==" saltValue="tbZzHO5lCNHCDH5y3XGZag==" spinCount="100000" sqref="J63:J65" name="Range1_30"/>
    <protectedRange algorithmName="SHA-512" hashValue="R8frfBQ/MhInQYm+jLEgMwgPwCkrGPIUaxyIFLRSCn/+fIsUU6bmJDax/r7gTh2PEAEvgODYwg0rRRjqSM/oww==" saltValue="tbZzHO5lCNHCDH5y3XGZag==" spinCount="100000" sqref="G67:G71" name="Range1_31"/>
    <protectedRange algorithmName="SHA-512" hashValue="R8frfBQ/MhInQYm+jLEgMwgPwCkrGPIUaxyIFLRSCn/+fIsUU6bmJDax/r7gTh2PEAEvgODYwg0rRRjqSM/oww==" saltValue="tbZzHO5lCNHCDH5y3XGZag==" spinCount="100000" sqref="J67:J71" name="Range1_32"/>
    <protectedRange algorithmName="SHA-512" hashValue="R8frfBQ/MhInQYm+jLEgMwgPwCkrGPIUaxyIFLRSCn/+fIsUU6bmJDax/r7gTh2PEAEvgODYwg0rRRjqSM/oww==" saltValue="tbZzHO5lCNHCDH5y3XGZag==" spinCount="100000" sqref="J72" name="Range1_33"/>
    <protectedRange algorithmName="SHA-512" hashValue="R8frfBQ/MhInQYm+jLEgMwgPwCkrGPIUaxyIFLRSCn/+fIsUU6bmJDax/r7gTh2PEAEvgODYwg0rRRjqSM/oww==" saltValue="tbZzHO5lCNHCDH5y3XGZag==" spinCount="100000" sqref="G72" name="Range1_34"/>
    <protectedRange algorithmName="SHA-512" hashValue="R8frfBQ/MhInQYm+jLEgMwgPwCkrGPIUaxyIFLRSCn/+fIsUU6bmJDax/r7gTh2PEAEvgODYwg0rRRjqSM/oww==" saltValue="tbZzHO5lCNHCDH5y3XGZag==" spinCount="100000" sqref="G74:G81" name="Range1_35"/>
    <protectedRange algorithmName="SHA-512" hashValue="R8frfBQ/MhInQYm+jLEgMwgPwCkrGPIUaxyIFLRSCn/+fIsUU6bmJDax/r7gTh2PEAEvgODYwg0rRRjqSM/oww==" saltValue="tbZzHO5lCNHCDH5y3XGZag==" spinCount="100000" sqref="J74:J77" name="Range1_36"/>
    <protectedRange algorithmName="SHA-512" hashValue="R8frfBQ/MhInQYm+jLEgMwgPwCkrGPIUaxyIFLRSCn/+fIsUU6bmJDax/r7gTh2PEAEvgODYwg0rRRjqSM/oww==" saltValue="tbZzHO5lCNHCDH5y3XGZag==" spinCount="100000" sqref="J78:J82" name="Range1_37"/>
    <protectedRange algorithmName="SHA-512" hashValue="R8frfBQ/MhInQYm+jLEgMwgPwCkrGPIUaxyIFLRSCn/+fIsUU6bmJDax/r7gTh2PEAEvgODYwg0rRRjqSM/oww==" saltValue="tbZzHO5lCNHCDH5y3XGZag==" spinCount="100000" sqref="G86:G89" name="Range1_38"/>
    <protectedRange algorithmName="SHA-512" hashValue="R8frfBQ/MhInQYm+jLEgMwgPwCkrGPIUaxyIFLRSCn/+fIsUU6bmJDax/r7gTh2PEAEvgODYwg0rRRjqSM/oww==" saltValue="tbZzHO5lCNHCDH5y3XGZag==" spinCount="100000" sqref="J86:J90" name="Range1_39"/>
    <protectedRange algorithmName="SHA-512" hashValue="R8frfBQ/MhInQYm+jLEgMwgPwCkrGPIUaxyIFLRSCn/+fIsUU6bmJDax/r7gTh2PEAEvgODYwg0rRRjqSM/oww==" saltValue="tbZzHO5lCNHCDH5y3XGZag==" spinCount="100000" sqref="G94" name="Range1_40"/>
    <protectedRange algorithmName="SHA-512" hashValue="R8frfBQ/MhInQYm+jLEgMwgPwCkrGPIUaxyIFLRSCn/+fIsUU6bmJDax/r7gTh2PEAEvgODYwg0rRRjqSM/oww==" saltValue="tbZzHO5lCNHCDH5y3XGZag==" spinCount="100000" sqref="J94" name="Range1_41"/>
    <protectedRange algorithmName="SHA-512" hashValue="R8frfBQ/MhInQYm+jLEgMwgPwCkrGPIUaxyIFLRSCn/+fIsUU6bmJDax/r7gTh2PEAEvgODYwg0rRRjqSM/oww==" saltValue="tbZzHO5lCNHCDH5y3XGZag==" spinCount="100000" sqref="G95" name="Range1_42"/>
    <protectedRange algorithmName="SHA-512" hashValue="R8frfBQ/MhInQYm+jLEgMwgPwCkrGPIUaxyIFLRSCn/+fIsUU6bmJDax/r7gTh2PEAEvgODYwg0rRRjqSM/oww==" saltValue="tbZzHO5lCNHCDH5y3XGZag==" spinCount="100000" sqref="J95" name="Range1_43"/>
    <protectedRange algorithmName="SHA-512" hashValue="R8frfBQ/MhInQYm+jLEgMwgPwCkrGPIUaxyIFLRSCn/+fIsUU6bmJDax/r7gTh2PEAEvgODYwg0rRRjqSM/oww==" saltValue="tbZzHO5lCNHCDH5y3XGZag==" spinCount="100000" sqref="G110" name="Range1_44"/>
    <protectedRange algorithmName="SHA-512" hashValue="R8frfBQ/MhInQYm+jLEgMwgPwCkrGPIUaxyIFLRSCn/+fIsUU6bmJDax/r7gTh2PEAEvgODYwg0rRRjqSM/oww==" saltValue="tbZzHO5lCNHCDH5y3XGZag==" spinCount="100000" sqref="J110" name="Range1_45"/>
    <protectedRange algorithmName="SHA-512" hashValue="R8frfBQ/MhInQYm+jLEgMwgPwCkrGPIUaxyIFLRSCn/+fIsUU6bmJDax/r7gTh2PEAEvgODYwg0rRRjqSM/oww==" saltValue="tbZzHO5lCNHCDH5y3XGZag==" spinCount="100000" sqref="G116" name="Range1_46"/>
    <protectedRange algorithmName="SHA-512" hashValue="R8frfBQ/MhInQYm+jLEgMwgPwCkrGPIUaxyIFLRSCn/+fIsUU6bmJDax/r7gTh2PEAEvgODYwg0rRRjqSM/oww==" saltValue="tbZzHO5lCNHCDH5y3XGZag==" spinCount="100000" sqref="J116" name="Range1_47"/>
    <protectedRange algorithmName="SHA-512" hashValue="R8frfBQ/MhInQYm+jLEgMwgPwCkrGPIUaxyIFLRSCn/+fIsUU6bmJDax/r7gTh2PEAEvgODYwg0rRRjqSM/oww==" saltValue="tbZzHO5lCNHCDH5y3XGZag==" spinCount="100000" sqref="G127" name="Range1_48"/>
    <protectedRange algorithmName="SHA-512" hashValue="R8frfBQ/MhInQYm+jLEgMwgPwCkrGPIUaxyIFLRSCn/+fIsUU6bmJDax/r7gTh2PEAEvgODYwg0rRRjqSM/oww==" saltValue="tbZzHO5lCNHCDH5y3XGZag==" spinCount="100000" sqref="J127" name="Range1_49"/>
    <protectedRange algorithmName="SHA-512" hashValue="R8frfBQ/MhInQYm+jLEgMwgPwCkrGPIUaxyIFLRSCn/+fIsUU6bmJDax/r7gTh2PEAEvgODYwg0rRRjqSM/oww==" saltValue="tbZzHO5lCNHCDH5y3XGZag==" spinCount="100000" sqref="G129" name="Range1_50"/>
    <protectedRange algorithmName="SHA-512" hashValue="R8frfBQ/MhInQYm+jLEgMwgPwCkrGPIUaxyIFLRSCn/+fIsUU6bmJDax/r7gTh2PEAEvgODYwg0rRRjqSM/oww==" saltValue="tbZzHO5lCNHCDH5y3XGZag==" spinCount="100000" sqref="J129" name="Range1_51"/>
    <protectedRange algorithmName="SHA-512" hashValue="R8frfBQ/MhInQYm+jLEgMwgPwCkrGPIUaxyIFLRSCn/+fIsUU6bmJDax/r7gTh2PEAEvgODYwg0rRRjqSM/oww==" saltValue="tbZzHO5lCNHCDH5y3XGZag==" spinCount="100000" sqref="J131" name="Range1_52"/>
    <protectedRange algorithmName="SHA-512" hashValue="R8frfBQ/MhInQYm+jLEgMwgPwCkrGPIUaxyIFLRSCn/+fIsUU6bmJDax/r7gTh2PEAEvgODYwg0rRRjqSM/oww==" saltValue="tbZzHO5lCNHCDH5y3XGZag==" spinCount="100000" sqref="G133" name="Range1_53"/>
    <protectedRange algorithmName="SHA-512" hashValue="R8frfBQ/MhInQYm+jLEgMwgPwCkrGPIUaxyIFLRSCn/+fIsUU6bmJDax/r7gTh2PEAEvgODYwg0rRRjqSM/oww==" saltValue="tbZzHO5lCNHCDH5y3XGZag==" spinCount="100000" sqref="J133" name="Range1_54"/>
    <protectedRange algorithmName="SHA-512" hashValue="R8frfBQ/MhInQYm+jLEgMwgPwCkrGPIUaxyIFLRSCn/+fIsUU6bmJDax/r7gTh2PEAEvgODYwg0rRRjqSM/oww==" saltValue="tbZzHO5lCNHCDH5y3XGZag==" spinCount="100000" sqref="G139" name="Range1_55"/>
    <protectedRange algorithmName="SHA-512" hashValue="R8frfBQ/MhInQYm+jLEgMwgPwCkrGPIUaxyIFLRSCn/+fIsUU6bmJDax/r7gTh2PEAEvgODYwg0rRRjqSM/oww==" saltValue="tbZzHO5lCNHCDH5y3XGZag==" spinCount="100000" sqref="J139" name="Range1_56"/>
    <protectedRange algorithmName="SHA-512" hashValue="R8frfBQ/MhInQYm+jLEgMwgPwCkrGPIUaxyIFLRSCn/+fIsUU6bmJDax/r7gTh2PEAEvgODYwg0rRRjqSM/oww==" saltValue="tbZzHO5lCNHCDH5y3XGZag==" spinCount="100000" sqref="J140" name="Range1_57"/>
    <protectedRange algorithmName="SHA-512" hashValue="R8frfBQ/MhInQYm+jLEgMwgPwCkrGPIUaxyIFLRSCn/+fIsUU6bmJDax/r7gTh2PEAEvgODYwg0rRRjqSM/oww==" saltValue="tbZzHO5lCNHCDH5y3XGZag==" spinCount="100000" sqref="J142" name="Range1_58"/>
    <protectedRange algorithmName="SHA-512" hashValue="R8frfBQ/MhInQYm+jLEgMwgPwCkrGPIUaxyIFLRSCn/+fIsUU6bmJDax/r7gTh2PEAEvgODYwg0rRRjqSM/oww==" saltValue="tbZzHO5lCNHCDH5y3XGZag==" spinCount="100000" sqref="G143" name="Range1_59"/>
    <protectedRange algorithmName="SHA-512" hashValue="R8frfBQ/MhInQYm+jLEgMwgPwCkrGPIUaxyIFLRSCn/+fIsUU6bmJDax/r7gTh2PEAEvgODYwg0rRRjqSM/oww==" saltValue="tbZzHO5lCNHCDH5y3XGZag==" spinCount="100000" sqref="G91" name="Range1_60"/>
    <protectedRange algorithmName="SHA-512" hashValue="R8frfBQ/MhInQYm+jLEgMwgPwCkrGPIUaxyIFLRSCn/+fIsUU6bmJDax/r7gTh2PEAEvgODYwg0rRRjqSM/oww==" saltValue="tbZzHO5lCNHCDH5y3XGZag==" spinCount="100000" sqref="J91" name="Range1_61"/>
    <protectedRange algorithmName="SHA-512" hashValue="R8frfBQ/MhInQYm+jLEgMwgPwCkrGPIUaxyIFLRSCn/+fIsUU6bmJDax/r7gTh2PEAEvgODYwg0rRRjqSM/oww==" saltValue="tbZzHO5lCNHCDH5y3XGZag==" spinCount="100000" sqref="G90" name="Range1_63"/>
    <protectedRange algorithmName="SHA-512" hashValue="R8frfBQ/MhInQYm+jLEgMwgPwCkrGPIUaxyIFLRSCn/+fIsUU6bmJDax/r7gTh2PEAEvgODYwg0rRRjqSM/oww==" saltValue="tbZzHO5lCNHCDH5y3XGZag==" spinCount="100000" sqref="J148" name="Range1_64"/>
  </protectedRanges>
  <mergeCells count="46">
    <mergeCell ref="B560:B561"/>
    <mergeCell ref="K560:K561"/>
    <mergeCell ref="L560:L561"/>
    <mergeCell ref="B400:L400"/>
    <mergeCell ref="B402:B403"/>
    <mergeCell ref="K402:K403"/>
    <mergeCell ref="L402:L403"/>
    <mergeCell ref="B463:L463"/>
    <mergeCell ref="B465:B466"/>
    <mergeCell ref="K465:K466"/>
    <mergeCell ref="L465:L466"/>
    <mergeCell ref="B520:L520"/>
    <mergeCell ref="B522:B523"/>
    <mergeCell ref="K522:K523"/>
    <mergeCell ref="L522:L523"/>
    <mergeCell ref="B558:L558"/>
    <mergeCell ref="B369:B370"/>
    <mergeCell ref="K369:K370"/>
    <mergeCell ref="L369:L370"/>
    <mergeCell ref="S11:S12"/>
    <mergeCell ref="T11:T12"/>
    <mergeCell ref="B288:L288"/>
    <mergeCell ref="B291:B292"/>
    <mergeCell ref="K291:K292"/>
    <mergeCell ref="L291:L292"/>
    <mergeCell ref="B367:L367"/>
    <mergeCell ref="C155:J155"/>
    <mergeCell ref="B159:B160"/>
    <mergeCell ref="K159:K160"/>
    <mergeCell ref="L159:L160"/>
    <mergeCell ref="B11:B12"/>
    <mergeCell ref="K11:K12"/>
    <mergeCell ref="L11:L12"/>
    <mergeCell ref="W6:W7"/>
    <mergeCell ref="A7:E7"/>
    <mergeCell ref="M7:Q7"/>
    <mergeCell ref="U11:U12"/>
    <mergeCell ref="V11:V12"/>
    <mergeCell ref="M11:M12"/>
    <mergeCell ref="Q11:Q12"/>
    <mergeCell ref="R11:R12"/>
    <mergeCell ref="C8:L9"/>
    <mergeCell ref="N8:O9"/>
    <mergeCell ref="Q8:V9"/>
    <mergeCell ref="A6:E6"/>
    <mergeCell ref="M6:Q6"/>
  </mergeCells>
  <conditionalFormatting sqref="S28">
    <cfRule type="cellIs" dxfId="225" priority="112" stopIfTrue="1" operator="notEqual">
      <formula>ROUND(S28,0)</formula>
    </cfRule>
    <cfRule type="cellIs" dxfId="224" priority="113" stopIfTrue="1" operator="lessThan">
      <formula>0</formula>
    </cfRule>
  </conditionalFormatting>
  <conditionalFormatting sqref="S37">
    <cfRule type="cellIs" dxfId="223" priority="110" stopIfTrue="1" operator="notEqual">
      <formula>ROUND(S37,0)</formula>
    </cfRule>
    <cfRule type="cellIs" dxfId="222" priority="111" stopIfTrue="1" operator="lessThan">
      <formula>0</formula>
    </cfRule>
  </conditionalFormatting>
  <conditionalFormatting sqref="Q41">
    <cfRule type="cellIs" dxfId="221" priority="108" stopIfTrue="1" operator="notEqual">
      <formula>ROUND(Q41,0)</formula>
    </cfRule>
    <cfRule type="cellIs" dxfId="220" priority="109" stopIfTrue="1" operator="lessThan">
      <formula>0</formula>
    </cfRule>
  </conditionalFormatting>
  <conditionalFormatting sqref="Q40">
    <cfRule type="cellIs" dxfId="219" priority="106" stopIfTrue="1" operator="notEqual">
      <formula>ROUND(Q40,0)</formula>
    </cfRule>
    <cfRule type="cellIs" dxfId="218" priority="107" stopIfTrue="1" operator="lessThan">
      <formula>0</formula>
    </cfRule>
  </conditionalFormatting>
  <conditionalFormatting sqref="S54">
    <cfRule type="cellIs" dxfId="217" priority="104" stopIfTrue="1" operator="notEqual">
      <formula>ROUND(S54,0)</formula>
    </cfRule>
    <cfRule type="cellIs" dxfId="216" priority="105" stopIfTrue="1" operator="lessThan">
      <formula>0</formula>
    </cfRule>
  </conditionalFormatting>
  <conditionalFormatting sqref="S55">
    <cfRule type="cellIs" dxfId="215" priority="102" stopIfTrue="1" operator="notEqual">
      <formula>ROUND(S55,0)</formula>
    </cfRule>
    <cfRule type="cellIs" dxfId="214" priority="103" stopIfTrue="1" operator="lessThan">
      <formula>0</formula>
    </cfRule>
  </conditionalFormatting>
  <conditionalFormatting sqref="S57">
    <cfRule type="cellIs" dxfId="213" priority="100" stopIfTrue="1" operator="notEqual">
      <formula>ROUND(S57,0)</formula>
    </cfRule>
    <cfRule type="cellIs" dxfId="212" priority="101" stopIfTrue="1" operator="lessThan">
      <formula>0</formula>
    </cfRule>
  </conditionalFormatting>
  <conditionalFormatting sqref="S59">
    <cfRule type="cellIs" dxfId="211" priority="98" stopIfTrue="1" operator="notEqual">
      <formula>ROUND(S59,0)</formula>
    </cfRule>
    <cfRule type="cellIs" dxfId="210" priority="99" stopIfTrue="1" operator="lessThan">
      <formula>0</formula>
    </cfRule>
  </conditionalFormatting>
  <conditionalFormatting sqref="J84">
    <cfRule type="cellIs" dxfId="209" priority="96" stopIfTrue="1" operator="notEqual">
      <formula>ROUND(J84,0)</formula>
    </cfRule>
    <cfRule type="cellIs" dxfId="208" priority="97" stopIfTrue="1" operator="lessThan">
      <formula>0</formula>
    </cfRule>
  </conditionalFormatting>
  <conditionalFormatting sqref="J96">
    <cfRule type="cellIs" dxfId="207" priority="94" stopIfTrue="1" operator="notEqual">
      <formula>ROUND(J96,0)</formula>
    </cfRule>
    <cfRule type="cellIs" dxfId="206" priority="95" stopIfTrue="1" operator="lessThan">
      <formula>0</formula>
    </cfRule>
  </conditionalFormatting>
  <conditionalFormatting sqref="J128">
    <cfRule type="cellIs" dxfId="205" priority="92" stopIfTrue="1" operator="notEqual">
      <formula>ROUND(J128,0)</formula>
    </cfRule>
    <cfRule type="cellIs" dxfId="204" priority="93" stopIfTrue="1" operator="lessThan">
      <formula>0</formula>
    </cfRule>
  </conditionalFormatting>
  <conditionalFormatting sqref="J33:J34">
    <cfRule type="cellIs" dxfId="203" priority="90" stopIfTrue="1" operator="notEqual">
      <formula>ROUND(J33,0)</formula>
    </cfRule>
    <cfRule type="cellIs" dxfId="202" priority="91" stopIfTrue="1" operator="lessThan">
      <formula>0</formula>
    </cfRule>
  </conditionalFormatting>
  <conditionalFormatting sqref="G111:G112">
    <cfRule type="cellIs" dxfId="201" priority="88" stopIfTrue="1" operator="notEqual">
      <formula>ROUND(G111,0)</formula>
    </cfRule>
    <cfRule type="cellIs" dxfId="200" priority="89" stopIfTrue="1" operator="lessThan">
      <formula>0</formula>
    </cfRule>
  </conditionalFormatting>
  <conditionalFormatting sqref="G128">
    <cfRule type="cellIs" dxfId="199" priority="86" stopIfTrue="1" operator="notEqual">
      <formula>ROUND(G128,0)</formula>
    </cfRule>
    <cfRule type="cellIs" dxfId="198" priority="87" stopIfTrue="1" operator="lessThan">
      <formula>0</formula>
    </cfRule>
  </conditionalFormatting>
  <conditionalFormatting sqref="G131">
    <cfRule type="cellIs" dxfId="197" priority="84" stopIfTrue="1" operator="notEqual">
      <formula>ROUND(G131,0)</formula>
    </cfRule>
    <cfRule type="cellIs" dxfId="196" priority="85" stopIfTrue="1" operator="lessThan">
      <formula>0</formula>
    </cfRule>
  </conditionalFormatting>
  <conditionalFormatting sqref="G49">
    <cfRule type="cellIs" dxfId="195" priority="82" stopIfTrue="1" operator="notEqual">
      <formula>ROUND(G49,0)</formula>
    </cfRule>
    <cfRule type="cellIs" dxfId="194" priority="83" stopIfTrue="1" operator="lessThan">
      <formula>0</formula>
    </cfRule>
  </conditionalFormatting>
  <conditionalFormatting sqref="J111">
    <cfRule type="cellIs" dxfId="193" priority="80" stopIfTrue="1" operator="notEqual">
      <formula>ROUND(J111,0)</formula>
    </cfRule>
    <cfRule type="cellIs" dxfId="192" priority="81" stopIfTrue="1" operator="lessThan">
      <formula>0</formula>
    </cfRule>
  </conditionalFormatting>
  <conditionalFormatting sqref="J112">
    <cfRule type="cellIs" dxfId="191" priority="78" stopIfTrue="1" operator="notEqual">
      <formula>ROUND(J112,0)</formula>
    </cfRule>
    <cfRule type="cellIs" dxfId="190" priority="79" stopIfTrue="1" operator="lessThan">
      <formula>0</formula>
    </cfRule>
  </conditionalFormatting>
  <conditionalFormatting sqref="J143">
    <cfRule type="cellIs" dxfId="189" priority="76" stopIfTrue="1" operator="notEqual">
      <formula>ROUND(J143,0)</formula>
    </cfRule>
    <cfRule type="cellIs" dxfId="188" priority="77" stopIfTrue="1" operator="lessThan">
      <formula>0</formula>
    </cfRule>
  </conditionalFormatting>
  <conditionalFormatting sqref="G33:G34">
    <cfRule type="cellIs" dxfId="187" priority="74" stopIfTrue="1" operator="notEqual">
      <formula>ROUND(G33,0)</formula>
    </cfRule>
    <cfRule type="cellIs" dxfId="186" priority="75" stopIfTrue="1" operator="lessThan">
      <formula>0</formula>
    </cfRule>
  </conditionalFormatting>
  <conditionalFormatting sqref="G50">
    <cfRule type="cellIs" dxfId="185" priority="72" stopIfTrue="1" operator="notEqual">
      <formula>ROUND(G50,0)</formula>
    </cfRule>
    <cfRule type="cellIs" dxfId="184" priority="73" stopIfTrue="1" operator="lessThan">
      <formula>0</formula>
    </cfRule>
  </conditionalFormatting>
  <conditionalFormatting sqref="G84">
    <cfRule type="cellIs" dxfId="183" priority="70" stopIfTrue="1" operator="notEqual">
      <formula>ROUND(G84,0)</formula>
    </cfRule>
    <cfRule type="cellIs" dxfId="182" priority="71" stopIfTrue="1" operator="lessThan">
      <formula>0</formula>
    </cfRule>
  </conditionalFormatting>
  <conditionalFormatting sqref="G31">
    <cfRule type="cellIs" dxfId="181" priority="69" operator="lessThan">
      <formula>0</formula>
    </cfRule>
  </conditionalFormatting>
  <conditionalFormatting sqref="G40">
    <cfRule type="cellIs" dxfId="180" priority="68" operator="lessThan">
      <formula>0</formula>
    </cfRule>
  </conditionalFormatting>
  <conditionalFormatting sqref="J40">
    <cfRule type="cellIs" dxfId="179" priority="67" operator="lessThan">
      <formula>0</formula>
    </cfRule>
  </conditionalFormatting>
  <conditionalFormatting sqref="G82">
    <cfRule type="cellIs" dxfId="178" priority="66" operator="lessThan">
      <formula>0</formula>
    </cfRule>
  </conditionalFormatting>
  <conditionalFormatting sqref="G96">
    <cfRule type="cellIs" dxfId="177" priority="65" operator="lessThan">
      <formula>0</formula>
    </cfRule>
  </conditionalFormatting>
  <conditionalFormatting sqref="G25">
    <cfRule type="cellIs" dxfId="176" priority="64" operator="lessThan">
      <formula>0</formula>
    </cfRule>
  </conditionalFormatting>
  <conditionalFormatting sqref="J25">
    <cfRule type="cellIs" dxfId="175" priority="63" operator="lessThan">
      <formula>0</formula>
    </cfRule>
  </conditionalFormatting>
  <conditionalFormatting sqref="G26">
    <cfRule type="cellIs" dxfId="174" priority="62" operator="lessThan">
      <formula>0</formula>
    </cfRule>
  </conditionalFormatting>
  <conditionalFormatting sqref="J26">
    <cfRule type="cellIs" dxfId="173" priority="61" operator="lessThan">
      <formula>0</formula>
    </cfRule>
  </conditionalFormatting>
  <conditionalFormatting sqref="G28">
    <cfRule type="cellIs" dxfId="172" priority="60" operator="lessThan">
      <formula>0</formula>
    </cfRule>
  </conditionalFormatting>
  <conditionalFormatting sqref="J28">
    <cfRule type="cellIs" dxfId="171" priority="59" operator="lessThan">
      <formula>0</formula>
    </cfRule>
  </conditionalFormatting>
  <conditionalFormatting sqref="J31">
    <cfRule type="cellIs" dxfId="170" priority="58" operator="lessThan">
      <formula>0</formula>
    </cfRule>
  </conditionalFormatting>
  <conditionalFormatting sqref="G32">
    <cfRule type="cellIs" dxfId="169" priority="57" operator="lessThan">
      <formula>0</formula>
    </cfRule>
  </conditionalFormatting>
  <conditionalFormatting sqref="G37">
    <cfRule type="cellIs" dxfId="168" priority="56" operator="lessThan">
      <formula>0</formula>
    </cfRule>
  </conditionalFormatting>
  <conditionalFormatting sqref="J37">
    <cfRule type="cellIs" dxfId="167" priority="55" operator="lessThan">
      <formula>0</formula>
    </cfRule>
  </conditionalFormatting>
  <conditionalFormatting sqref="G41">
    <cfRule type="cellIs" dxfId="166" priority="54" operator="lessThan">
      <formula>0</formula>
    </cfRule>
  </conditionalFormatting>
  <conditionalFormatting sqref="J41">
    <cfRule type="cellIs" dxfId="165" priority="53" operator="lessThan">
      <formula>0</formula>
    </cfRule>
  </conditionalFormatting>
  <conditionalFormatting sqref="G44">
    <cfRule type="cellIs" dxfId="164" priority="52" operator="lessThan">
      <formula>0</formula>
    </cfRule>
  </conditionalFormatting>
  <conditionalFormatting sqref="J44">
    <cfRule type="cellIs" dxfId="163" priority="51" operator="lessThan">
      <formula>0</formula>
    </cfRule>
  </conditionalFormatting>
  <conditionalFormatting sqref="G47">
    <cfRule type="cellIs" dxfId="162" priority="50" operator="lessThan">
      <formula>0</formula>
    </cfRule>
  </conditionalFormatting>
  <conditionalFormatting sqref="J47">
    <cfRule type="cellIs" dxfId="161" priority="49" operator="lessThan">
      <formula>0</formula>
    </cfRule>
  </conditionalFormatting>
  <conditionalFormatting sqref="J48">
    <cfRule type="cellIs" dxfId="160" priority="48" operator="lessThan">
      <formula>0</formula>
    </cfRule>
  </conditionalFormatting>
  <conditionalFormatting sqref="G48">
    <cfRule type="cellIs" dxfId="159" priority="47" operator="lessThan">
      <formula>0</formula>
    </cfRule>
  </conditionalFormatting>
  <conditionalFormatting sqref="J49:J50">
    <cfRule type="cellIs" dxfId="158" priority="46" operator="lessThan">
      <formula>0</formula>
    </cfRule>
  </conditionalFormatting>
  <conditionalFormatting sqref="G54">
    <cfRule type="cellIs" dxfId="157" priority="45" operator="lessThan">
      <formula>0</formula>
    </cfRule>
  </conditionalFormatting>
  <conditionalFormatting sqref="J54">
    <cfRule type="cellIs" dxfId="156" priority="44" operator="lessThan">
      <formula>0</formula>
    </cfRule>
  </conditionalFormatting>
  <conditionalFormatting sqref="G55">
    <cfRule type="cellIs" dxfId="155" priority="43" operator="lessThan">
      <formula>0</formula>
    </cfRule>
  </conditionalFormatting>
  <conditionalFormatting sqref="J55">
    <cfRule type="cellIs" dxfId="154" priority="42" operator="lessThan">
      <formula>0</formula>
    </cfRule>
  </conditionalFormatting>
  <conditionalFormatting sqref="G57">
    <cfRule type="cellIs" dxfId="153" priority="41" operator="lessThan">
      <formula>0</formula>
    </cfRule>
  </conditionalFormatting>
  <conditionalFormatting sqref="J57">
    <cfRule type="cellIs" dxfId="152" priority="40" operator="lessThan">
      <formula>0</formula>
    </cfRule>
  </conditionalFormatting>
  <conditionalFormatting sqref="G59">
    <cfRule type="cellIs" dxfId="151" priority="39" operator="lessThan">
      <formula>0</formula>
    </cfRule>
  </conditionalFormatting>
  <conditionalFormatting sqref="J59">
    <cfRule type="cellIs" dxfId="150" priority="38" operator="lessThan">
      <formula>0</formula>
    </cfRule>
  </conditionalFormatting>
  <conditionalFormatting sqref="G60">
    <cfRule type="cellIs" dxfId="149" priority="37" operator="lessThan">
      <formula>0</formula>
    </cfRule>
  </conditionalFormatting>
  <conditionalFormatting sqref="J60">
    <cfRule type="cellIs" dxfId="148" priority="36" operator="lessThan">
      <formula>0</formula>
    </cfRule>
  </conditionalFormatting>
  <conditionalFormatting sqref="G63:G65">
    <cfRule type="cellIs" dxfId="147" priority="35" operator="lessThan">
      <formula>0</formula>
    </cfRule>
  </conditionalFormatting>
  <conditionalFormatting sqref="J63:J65">
    <cfRule type="cellIs" dxfId="146" priority="34" operator="lessThan">
      <formula>0</formula>
    </cfRule>
  </conditionalFormatting>
  <conditionalFormatting sqref="G67:G71">
    <cfRule type="cellIs" dxfId="145" priority="33" operator="lessThan">
      <formula>0</formula>
    </cfRule>
  </conditionalFormatting>
  <conditionalFormatting sqref="J67:J71">
    <cfRule type="cellIs" dxfId="144" priority="32" operator="lessThan">
      <formula>0</formula>
    </cfRule>
  </conditionalFormatting>
  <conditionalFormatting sqref="J72">
    <cfRule type="cellIs" dxfId="143" priority="31" operator="lessThan">
      <formula>0</formula>
    </cfRule>
  </conditionalFormatting>
  <conditionalFormatting sqref="G72">
    <cfRule type="cellIs" dxfId="142" priority="30" operator="lessThan">
      <formula>0</formula>
    </cfRule>
  </conditionalFormatting>
  <conditionalFormatting sqref="G74:G81">
    <cfRule type="cellIs" dxfId="141" priority="29" operator="lessThan">
      <formula>0</formula>
    </cfRule>
  </conditionalFormatting>
  <conditionalFormatting sqref="J74:J77">
    <cfRule type="cellIs" dxfId="140" priority="28" operator="lessThan">
      <formula>0</formula>
    </cfRule>
  </conditionalFormatting>
  <conditionalFormatting sqref="J78:J82">
    <cfRule type="cellIs" dxfId="139" priority="27" operator="lessThan">
      <formula>0</formula>
    </cfRule>
  </conditionalFormatting>
  <conditionalFormatting sqref="G86:G89">
    <cfRule type="cellIs" dxfId="138" priority="26" operator="lessThan">
      <formula>0</formula>
    </cfRule>
  </conditionalFormatting>
  <conditionalFormatting sqref="J86:J90">
    <cfRule type="cellIs" dxfId="137" priority="25" operator="lessThan">
      <formula>0</formula>
    </cfRule>
  </conditionalFormatting>
  <conditionalFormatting sqref="G94">
    <cfRule type="cellIs" dxfId="136" priority="24" operator="lessThan">
      <formula>0</formula>
    </cfRule>
  </conditionalFormatting>
  <conditionalFormatting sqref="J94">
    <cfRule type="cellIs" dxfId="135" priority="23" operator="lessThan">
      <formula>0</formula>
    </cfRule>
  </conditionalFormatting>
  <conditionalFormatting sqref="G95">
    <cfRule type="cellIs" dxfId="134" priority="22" operator="lessThan">
      <formula>0</formula>
    </cfRule>
  </conditionalFormatting>
  <conditionalFormatting sqref="J95">
    <cfRule type="cellIs" dxfId="133" priority="21" operator="lessThan">
      <formula>0</formula>
    </cfRule>
  </conditionalFormatting>
  <conditionalFormatting sqref="G110">
    <cfRule type="cellIs" dxfId="132" priority="20" operator="lessThan">
      <formula>0</formula>
    </cfRule>
  </conditionalFormatting>
  <conditionalFormatting sqref="J110">
    <cfRule type="cellIs" dxfId="131" priority="19" operator="lessThan">
      <formula>0</formula>
    </cfRule>
  </conditionalFormatting>
  <conditionalFormatting sqref="G116">
    <cfRule type="cellIs" dxfId="130" priority="18" operator="lessThan">
      <formula>0</formula>
    </cfRule>
  </conditionalFormatting>
  <conditionalFormatting sqref="J116">
    <cfRule type="cellIs" dxfId="129" priority="17" operator="lessThan">
      <formula>0</formula>
    </cfRule>
  </conditionalFormatting>
  <conditionalFormatting sqref="G127">
    <cfRule type="cellIs" dxfId="128" priority="16" operator="lessThan">
      <formula>0</formula>
    </cfRule>
  </conditionalFormatting>
  <conditionalFormatting sqref="J127">
    <cfRule type="cellIs" dxfId="127" priority="15" operator="lessThan">
      <formula>0</formula>
    </cfRule>
  </conditionalFormatting>
  <conditionalFormatting sqref="G129">
    <cfRule type="cellIs" dxfId="126" priority="14" operator="lessThan">
      <formula>0</formula>
    </cfRule>
  </conditionalFormatting>
  <conditionalFormatting sqref="J129">
    <cfRule type="cellIs" dxfId="125" priority="13" operator="lessThan">
      <formula>0</formula>
    </cfRule>
  </conditionalFormatting>
  <conditionalFormatting sqref="J131">
    <cfRule type="cellIs" dxfId="124" priority="12" operator="lessThan">
      <formula>0</formula>
    </cfRule>
  </conditionalFormatting>
  <conditionalFormatting sqref="G133">
    <cfRule type="cellIs" dxfId="123" priority="11" operator="lessThan">
      <formula>0</formula>
    </cfRule>
  </conditionalFormatting>
  <conditionalFormatting sqref="J133">
    <cfRule type="cellIs" dxfId="122" priority="10" operator="lessThan">
      <formula>0</formula>
    </cfRule>
  </conditionalFormatting>
  <conditionalFormatting sqref="G139">
    <cfRule type="cellIs" dxfId="121" priority="9" operator="lessThan">
      <formula>0</formula>
    </cfRule>
  </conditionalFormatting>
  <conditionalFormatting sqref="J139">
    <cfRule type="cellIs" dxfId="120" priority="8" operator="lessThan">
      <formula>0</formula>
    </cfRule>
  </conditionalFormatting>
  <conditionalFormatting sqref="J140">
    <cfRule type="cellIs" dxfId="119" priority="7" operator="lessThan">
      <formula>0</formula>
    </cfRule>
  </conditionalFormatting>
  <conditionalFormatting sqref="J142">
    <cfRule type="cellIs" dxfId="118" priority="6" operator="lessThan">
      <formula>0</formula>
    </cfRule>
  </conditionalFormatting>
  <conditionalFormatting sqref="G143">
    <cfRule type="cellIs" dxfId="117" priority="5" operator="lessThan">
      <formula>0</formula>
    </cfRule>
  </conditionalFormatting>
  <conditionalFormatting sqref="G91">
    <cfRule type="cellIs" dxfId="116" priority="4" operator="lessThan">
      <formula>0</formula>
    </cfRule>
  </conditionalFormatting>
  <conditionalFormatting sqref="J91">
    <cfRule type="cellIs" dxfId="115" priority="3" operator="lessThan">
      <formula>0</formula>
    </cfRule>
  </conditionalFormatting>
  <conditionalFormatting sqref="G90">
    <cfRule type="cellIs" dxfId="114" priority="2" operator="lessThan">
      <formula>0</formula>
    </cfRule>
  </conditionalFormatting>
  <conditionalFormatting sqref="J148">
    <cfRule type="cellIs" dxfId="113" priority="1" operator="lessThan">
      <formula>0</formula>
    </cfRule>
  </conditionalFormatting>
  <dataValidations count="2">
    <dataValidation type="whole" operator="greaterThanOrEqual" allowBlank="1" showErrorMessage="1" errorTitle="Neispravan iznos" error="Vrijednost mora biti cjelobrojna numerička veća ili jednaka nuli" sqref="G574:J576 H141:I143 G339:J340 G458:J459 J358:J359 J146:J147 J141 G141:G142 G394:J396 G545:J545 G217:J217 G358:G359 G353:J355 G237:K239 G571:I571 G233:J234 G389:J390 G515:J517 G444:J444 G503:J503 G512:J512 H358:I360 G553:J553 G453:J454 G146:I148 G108:J109 O108:V109 O141:V143 O146:V148" xr:uid="{52E504D3-151F-4BFE-9AB1-E5583F0294E0}">
      <formula1>0</formula1>
    </dataValidation>
    <dataValidation type="whole" operator="notEqual" allowBlank="1" showErrorMessage="1" errorTitle="Nedopušten upis" error="Dopušten je unos samo cjelobrojnih zaokruženih vrijednosti. Na sva polja dopušten je unos i pozitivnih i negativnih iznosa, a kontrole će javiti pogrešku ako je upisan negativan iznos gdje ne bi smio biti" sqref="S28 J33:J34 S37 G131 Q40:Q41 G40 G128 J128 S54:S55 J111:J112 S57 G33:G34 S59 J40 J96 G96 J143 G49:G50 G111:G112 G84 J84 G82" xr:uid="{78A3551F-2F1D-496B-9E28-907285E60D4B}">
      <formula1>99999999</formula1>
    </dataValidation>
  </dataValidations>
  <pageMargins left="0.39370078740157483" right="0.15748031496062992" top="0.39370078740157483" bottom="0.39370078740157483" header="0.51181102362204722" footer="0.51181102362204722"/>
  <pageSetup paperSize="260" fitToHeight="0" orientation="portrait" horizontalDpi="180" verticalDpi="18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8F6A86-1F5F-4A92-9033-4A926BA3015E}">
  <sheetPr>
    <pageSetUpPr fitToPage="1"/>
  </sheetPr>
  <dimension ref="A1:X1044"/>
  <sheetViews>
    <sheetView topLeftCell="A36" zoomScale="110" zoomScaleNormal="110" workbookViewId="0">
      <selection activeCell="I97" sqref="I97"/>
    </sheetView>
  </sheetViews>
  <sheetFormatPr defaultRowHeight="12.75" x14ac:dyDescent="0.2"/>
  <cols>
    <col min="1" max="1" width="0.140625" style="1" customWidth="1"/>
    <col min="2" max="2" width="8.7109375" style="3" customWidth="1"/>
    <col min="3" max="3" width="33.28515625" style="13" customWidth="1"/>
    <col min="4" max="4" width="3.5703125" hidden="1" customWidth="1"/>
    <col min="5" max="5" width="0.140625" hidden="1" customWidth="1"/>
    <col min="6" max="6" width="9.42578125" hidden="1" customWidth="1"/>
    <col min="7" max="7" width="10.85546875" style="4" customWidth="1"/>
    <col min="8" max="8" width="0.140625" style="5" customWidth="1"/>
    <col min="9" max="9" width="14.140625" style="5" customWidth="1"/>
    <col min="10" max="10" width="12.5703125" style="4" customWidth="1"/>
    <col min="11" max="11" width="7.7109375" style="6" customWidth="1"/>
    <col min="12" max="12" width="8.42578125" style="6" customWidth="1"/>
    <col min="13" max="13" width="11.28515625" style="6" customWidth="1"/>
    <col min="14" max="14" width="30.85546875" style="6" customWidth="1"/>
    <col min="15" max="15" width="9.7109375" style="5" customWidth="1"/>
    <col min="16" max="16" width="10.7109375" style="5" customWidth="1"/>
    <col min="17" max="17" width="9.7109375" style="308" customWidth="1"/>
    <col min="18" max="18" width="8.140625" style="292" customWidth="1"/>
    <col min="19" max="19" width="9.140625" style="5" customWidth="1"/>
    <col min="20" max="20" width="0.140625" style="5" customWidth="1"/>
    <col min="21" max="21" width="6.5703125" style="292" customWidth="1"/>
    <col min="22" max="22" width="7.7109375" style="5" customWidth="1"/>
  </cols>
  <sheetData>
    <row r="1" spans="1:23" ht="15" customHeight="1" x14ac:dyDescent="0.2">
      <c r="B1" s="2" t="s">
        <v>0</v>
      </c>
      <c r="C1" s="3"/>
      <c r="M1" s="2" t="s">
        <v>0</v>
      </c>
      <c r="N1" s="3"/>
      <c r="O1" s="7"/>
      <c r="P1" s="7"/>
      <c r="Q1" s="8"/>
      <c r="R1" s="5"/>
      <c r="U1" s="5"/>
    </row>
    <row r="2" spans="1:23" ht="14.25" customHeight="1" x14ac:dyDescent="0.2">
      <c r="B2" s="1" t="s">
        <v>1</v>
      </c>
      <c r="C2" s="9"/>
      <c r="D2" s="10"/>
      <c r="E2" s="10"/>
      <c r="M2" s="1" t="s">
        <v>1</v>
      </c>
      <c r="N2" s="9"/>
      <c r="O2" s="11"/>
      <c r="P2" s="11"/>
      <c r="Q2" s="12"/>
      <c r="R2" s="5"/>
      <c r="U2" s="5"/>
    </row>
    <row r="3" spans="1:23" ht="13.5" customHeight="1" x14ac:dyDescent="0.2">
      <c r="B3" s="1" t="s">
        <v>2</v>
      </c>
      <c r="C3" s="3"/>
      <c r="M3" s="1" t="s">
        <v>2</v>
      </c>
      <c r="N3" s="3"/>
      <c r="O3" s="7"/>
      <c r="P3" s="7"/>
      <c r="Q3" s="8"/>
      <c r="R3" s="5"/>
      <c r="U3" s="5"/>
    </row>
    <row r="4" spans="1:23" ht="11.25" customHeight="1" x14ac:dyDescent="0.2">
      <c r="B4" s="1" t="s">
        <v>3</v>
      </c>
      <c r="C4" s="3"/>
      <c r="M4" s="1" t="s">
        <v>3</v>
      </c>
      <c r="N4" s="3"/>
      <c r="O4" s="7"/>
      <c r="P4" s="7"/>
      <c r="Q4" s="8"/>
      <c r="R4" s="5"/>
      <c r="U4" s="5"/>
    </row>
    <row r="5" spans="1:23" ht="0.75" customHeight="1" x14ac:dyDescent="0.2">
      <c r="M5" s="1"/>
      <c r="N5" s="3"/>
      <c r="O5" s="7"/>
      <c r="P5" s="7"/>
      <c r="Q5" s="8"/>
      <c r="R5" s="5"/>
      <c r="U5" s="5"/>
    </row>
    <row r="6" spans="1:23" ht="13.5" customHeight="1" x14ac:dyDescent="0.2">
      <c r="A6" s="540" t="s">
        <v>4</v>
      </c>
      <c r="B6" s="540"/>
      <c r="C6" s="540"/>
      <c r="D6" s="540"/>
      <c r="E6" s="540"/>
      <c r="M6" s="540" t="s">
        <v>4</v>
      </c>
      <c r="N6" s="540"/>
      <c r="O6" s="540"/>
      <c r="P6" s="540"/>
      <c r="Q6" s="540"/>
      <c r="R6" s="5"/>
      <c r="U6" s="5"/>
      <c r="W6" s="517" t="s">
        <v>5</v>
      </c>
    </row>
    <row r="7" spans="1:23" s="16" customFormat="1" ht="13.5" customHeight="1" x14ac:dyDescent="0.2">
      <c r="A7" s="518" t="s">
        <v>6</v>
      </c>
      <c r="B7" s="518"/>
      <c r="C7" s="518"/>
      <c r="D7" s="518"/>
      <c r="E7" s="518"/>
      <c r="G7" s="17"/>
      <c r="H7" s="18"/>
      <c r="I7" s="18"/>
      <c r="J7" s="17"/>
      <c r="K7" s="19"/>
      <c r="L7" s="19"/>
      <c r="M7" s="518" t="s">
        <v>7</v>
      </c>
      <c r="N7" s="518"/>
      <c r="O7" s="518"/>
      <c r="P7" s="518"/>
      <c r="Q7" s="518"/>
      <c r="R7" s="18"/>
      <c r="S7" s="14"/>
      <c r="T7" s="18"/>
      <c r="U7" s="20"/>
      <c r="V7" s="21"/>
      <c r="W7" s="517"/>
    </row>
    <row r="8" spans="1:23" s="16" customFormat="1" ht="12.75" customHeight="1" x14ac:dyDescent="0.2">
      <c r="A8" s="15"/>
      <c r="B8" s="22"/>
      <c r="C8" s="528" t="s">
        <v>8</v>
      </c>
      <c r="D8" s="529"/>
      <c r="E8" s="529"/>
      <c r="F8" s="529"/>
      <c r="G8" s="529"/>
      <c r="H8" s="529"/>
      <c r="I8" s="529"/>
      <c r="J8" s="529"/>
      <c r="K8" s="529"/>
      <c r="L8" s="530"/>
      <c r="M8" s="23"/>
      <c r="N8" s="534" t="s">
        <v>9</v>
      </c>
      <c r="O8" s="534"/>
      <c r="P8" s="24"/>
      <c r="Q8" s="536" t="s">
        <v>5</v>
      </c>
      <c r="R8" s="536"/>
      <c r="S8" s="536"/>
      <c r="T8" s="536"/>
      <c r="U8" s="536"/>
      <c r="V8" s="537"/>
    </row>
    <row r="9" spans="1:23" s="16" customFormat="1" ht="13.5" customHeight="1" x14ac:dyDescent="0.2">
      <c r="A9" s="25" t="s">
        <v>10</v>
      </c>
      <c r="B9" s="26" t="s">
        <v>5</v>
      </c>
      <c r="C9" s="531"/>
      <c r="D9" s="532"/>
      <c r="E9" s="532"/>
      <c r="F9" s="532"/>
      <c r="G9" s="532"/>
      <c r="H9" s="532"/>
      <c r="I9" s="532"/>
      <c r="J9" s="532"/>
      <c r="K9" s="532"/>
      <c r="L9" s="533"/>
      <c r="M9" s="27"/>
      <c r="N9" s="535"/>
      <c r="O9" s="535"/>
      <c r="P9" s="28"/>
      <c r="Q9" s="538"/>
      <c r="R9" s="538"/>
      <c r="S9" s="538"/>
      <c r="T9" s="538"/>
      <c r="U9" s="538"/>
      <c r="V9" s="539"/>
    </row>
    <row r="10" spans="1:23" s="16" customFormat="1" ht="11.25" customHeight="1" x14ac:dyDescent="0.2">
      <c r="A10" s="29"/>
      <c r="B10" s="30"/>
      <c r="C10" s="31">
        <v>1</v>
      </c>
      <c r="D10" s="15"/>
      <c r="E10" s="15"/>
      <c r="G10" s="32">
        <v>2</v>
      </c>
      <c r="H10" s="33">
        <v>3</v>
      </c>
      <c r="I10" s="33">
        <v>4</v>
      </c>
      <c r="J10" s="32">
        <v>5</v>
      </c>
      <c r="K10" s="34">
        <v>6</v>
      </c>
      <c r="L10" s="34">
        <v>7</v>
      </c>
      <c r="M10" s="30"/>
      <c r="N10" s="31">
        <v>1</v>
      </c>
      <c r="O10" s="35">
        <v>2</v>
      </c>
      <c r="P10" s="35"/>
      <c r="Q10" s="36">
        <v>3</v>
      </c>
      <c r="R10" s="35">
        <v>4</v>
      </c>
      <c r="S10" s="35">
        <v>5</v>
      </c>
      <c r="T10" s="35">
        <v>6</v>
      </c>
      <c r="U10" s="35">
        <v>7</v>
      </c>
      <c r="V10" s="37">
        <v>8</v>
      </c>
    </row>
    <row r="11" spans="1:23" ht="13.5" customHeight="1" x14ac:dyDescent="0.2">
      <c r="A11" s="38" t="s">
        <v>11</v>
      </c>
      <c r="B11" s="523" t="s">
        <v>12</v>
      </c>
      <c r="C11" s="39" t="s">
        <v>13</v>
      </c>
      <c r="G11" s="40" t="s">
        <v>14</v>
      </c>
      <c r="H11" s="41" t="s">
        <v>15</v>
      </c>
      <c r="I11" s="41" t="s">
        <v>16</v>
      </c>
      <c r="J11" s="40" t="s">
        <v>14</v>
      </c>
      <c r="K11" s="515" t="s">
        <v>17</v>
      </c>
      <c r="L11" s="515" t="s">
        <v>18</v>
      </c>
      <c r="M11" s="523" t="s">
        <v>12</v>
      </c>
      <c r="N11" s="39" t="s">
        <v>13</v>
      </c>
      <c r="O11" s="42" t="s">
        <v>19</v>
      </c>
      <c r="P11" s="42"/>
      <c r="Q11" s="525" t="s">
        <v>20</v>
      </c>
      <c r="R11" s="527" t="s">
        <v>21</v>
      </c>
      <c r="S11" s="527" t="s">
        <v>22</v>
      </c>
      <c r="T11" s="527" t="s">
        <v>23</v>
      </c>
      <c r="U11" s="519" t="s">
        <v>24</v>
      </c>
      <c r="V11" s="521" t="s">
        <v>25</v>
      </c>
    </row>
    <row r="12" spans="1:23" ht="36.75" customHeight="1" x14ac:dyDescent="0.2">
      <c r="A12" s="43" t="s">
        <v>26</v>
      </c>
      <c r="B12" s="524"/>
      <c r="C12" s="44" t="s">
        <v>27</v>
      </c>
      <c r="D12" s="45" t="s">
        <v>28</v>
      </c>
      <c r="E12" s="46" t="s">
        <v>29</v>
      </c>
      <c r="F12" s="47" t="s">
        <v>30</v>
      </c>
      <c r="G12" s="48" t="s">
        <v>31</v>
      </c>
      <c r="H12" s="49" t="s">
        <v>32</v>
      </c>
      <c r="I12" s="49" t="s">
        <v>33</v>
      </c>
      <c r="J12" s="48" t="s">
        <v>34</v>
      </c>
      <c r="K12" s="516"/>
      <c r="L12" s="516"/>
      <c r="M12" s="524"/>
      <c r="N12" s="44" t="s">
        <v>27</v>
      </c>
      <c r="O12" s="50" t="s">
        <v>35</v>
      </c>
      <c r="P12" s="50" t="s">
        <v>36</v>
      </c>
      <c r="Q12" s="526"/>
      <c r="R12" s="522"/>
      <c r="S12" s="522"/>
      <c r="T12" s="522"/>
      <c r="U12" s="520"/>
      <c r="V12" s="522"/>
    </row>
    <row r="13" spans="1:23" s="63" customFormat="1" ht="13.5" customHeight="1" x14ac:dyDescent="0.2">
      <c r="A13" s="52"/>
      <c r="B13" s="53">
        <v>6</v>
      </c>
      <c r="C13" s="54" t="s">
        <v>37</v>
      </c>
      <c r="D13" s="55"/>
      <c r="E13" s="55"/>
      <c r="F13" s="56"/>
      <c r="G13" s="57">
        <f>G29+G35+G38+G14+G45+G49</f>
        <v>10463277.58</v>
      </c>
      <c r="H13" s="58">
        <f>H14+H29+H35+H38+H45</f>
        <v>0</v>
      </c>
      <c r="I13" s="58">
        <f>I29+I35+I38+I14+I45</f>
        <v>11202111.699999999</v>
      </c>
      <c r="J13" s="57">
        <f>J29+J35+J38+J14+J45+J50</f>
        <v>10805635.830000002</v>
      </c>
      <c r="K13" s="59">
        <f>J13/G13*100</f>
        <v>103.27199816101984</v>
      </c>
      <c r="L13" s="59">
        <f>J13/I13*100</f>
        <v>96.460704190264437</v>
      </c>
      <c r="M13" s="60">
        <v>6</v>
      </c>
      <c r="N13" s="54" t="s">
        <v>37</v>
      </c>
      <c r="O13" s="61">
        <f>O29+O35+O38+O14+O45</f>
        <v>966250</v>
      </c>
      <c r="P13" s="61">
        <f>P29+P35+P38+P14+P45</f>
        <v>1178358.32</v>
      </c>
      <c r="Q13" s="61">
        <f>Q29+Q35+Q38+Q14+Q45+Q49</f>
        <v>99646.66</v>
      </c>
      <c r="R13" s="61">
        <f>R29+R35+R38+R14+R45+R50</f>
        <v>39486</v>
      </c>
      <c r="S13" s="62">
        <f t="shared" ref="S13:V13" si="0">S29+S35+S38+S14+S45</f>
        <v>8506730</v>
      </c>
      <c r="T13" s="61">
        <f t="shared" si="0"/>
        <v>0</v>
      </c>
      <c r="U13" s="62">
        <f t="shared" si="0"/>
        <v>15164</v>
      </c>
      <c r="V13" s="61">
        <f t="shared" si="0"/>
        <v>0</v>
      </c>
    </row>
    <row r="14" spans="1:23" s="63" customFormat="1" ht="13.5" customHeight="1" x14ac:dyDescent="0.2">
      <c r="A14" s="52"/>
      <c r="B14" s="53">
        <v>63</v>
      </c>
      <c r="C14" s="54" t="s">
        <v>38</v>
      </c>
      <c r="D14" s="55"/>
      <c r="E14" s="55"/>
      <c r="F14" s="56"/>
      <c r="G14" s="57">
        <f>G17+G20+G24+G15+G22+G27</f>
        <v>7862708.8100000005</v>
      </c>
      <c r="H14" s="58">
        <f>H24+H27</f>
        <v>0</v>
      </c>
      <c r="I14" s="58">
        <f>I17+I20+I24+I15+I22+I27</f>
        <v>9127204.6999999993</v>
      </c>
      <c r="J14" s="57">
        <f>J17+J20+J24+J15+J22+J27</f>
        <v>8506330.0500000007</v>
      </c>
      <c r="K14" s="59">
        <f>J14/G14*100</f>
        <v>108.18574432238195</v>
      </c>
      <c r="L14" s="59">
        <f>J14/I14*100</f>
        <v>93.19753779599138</v>
      </c>
      <c r="M14" s="60">
        <v>63</v>
      </c>
      <c r="N14" s="54" t="s">
        <v>38</v>
      </c>
      <c r="O14" s="61">
        <f>O17+O20+O24+O15+O22+O27</f>
        <v>0</v>
      </c>
      <c r="P14" s="61"/>
      <c r="Q14" s="61">
        <f t="shared" ref="Q14:V14" si="1">Q17+Q20+Q24+Q15+Q22+Q27</f>
        <v>0</v>
      </c>
      <c r="R14" s="61">
        <f t="shared" si="1"/>
        <v>0</v>
      </c>
      <c r="S14" s="62">
        <f>S17+S20+S24+S15+S22+S27</f>
        <v>8506330</v>
      </c>
      <c r="T14" s="61">
        <f t="shared" si="1"/>
        <v>0</v>
      </c>
      <c r="U14" s="62">
        <f t="shared" si="1"/>
        <v>15164</v>
      </c>
      <c r="V14" s="61">
        <f t="shared" si="1"/>
        <v>0</v>
      </c>
    </row>
    <row r="15" spans="1:23" s="69" customFormat="1" ht="13.5" hidden="1" customHeight="1" x14ac:dyDescent="0.2">
      <c r="A15" s="64"/>
      <c r="B15" s="65">
        <v>632</v>
      </c>
      <c r="C15" s="65" t="s">
        <v>39</v>
      </c>
      <c r="D15" s="66"/>
      <c r="E15" s="66"/>
      <c r="F15" s="67"/>
      <c r="G15" s="57">
        <f>G16</f>
        <v>0</v>
      </c>
      <c r="H15" s="58">
        <f>H16</f>
        <v>0</v>
      </c>
      <c r="I15" s="58">
        <f>I16</f>
        <v>0</v>
      </c>
      <c r="J15" s="57">
        <f>J16</f>
        <v>0</v>
      </c>
      <c r="K15" s="59" t="s">
        <v>5</v>
      </c>
      <c r="L15" s="59" t="s">
        <v>5</v>
      </c>
      <c r="M15" s="68">
        <v>632</v>
      </c>
      <c r="N15" s="65" t="s">
        <v>39</v>
      </c>
      <c r="O15" s="61">
        <f>O16</f>
        <v>0</v>
      </c>
      <c r="P15" s="61"/>
      <c r="Q15" s="61">
        <f t="shared" ref="Q15:V15" si="2">Q16</f>
        <v>0</v>
      </c>
      <c r="R15" s="61">
        <f t="shared" si="2"/>
        <v>0</v>
      </c>
      <c r="S15" s="62">
        <f t="shared" si="2"/>
        <v>0</v>
      </c>
      <c r="T15" s="61">
        <f t="shared" si="2"/>
        <v>0</v>
      </c>
      <c r="U15" s="62">
        <f t="shared" si="2"/>
        <v>0</v>
      </c>
      <c r="V15" s="61">
        <f t="shared" si="2"/>
        <v>0</v>
      </c>
    </row>
    <row r="16" spans="1:23" s="81" customFormat="1" ht="12" hidden="1" customHeight="1" x14ac:dyDescent="0.2">
      <c r="A16" s="70"/>
      <c r="B16" s="71">
        <v>6323</v>
      </c>
      <c r="C16" s="71" t="s">
        <v>40</v>
      </c>
      <c r="D16" s="72"/>
      <c r="E16" s="72"/>
      <c r="F16" s="73"/>
      <c r="G16" s="74">
        <v>0</v>
      </c>
      <c r="H16" s="75">
        <v>0</v>
      </c>
      <c r="I16" s="75">
        <v>0</v>
      </c>
      <c r="J16" s="74">
        <v>0</v>
      </c>
      <c r="K16" s="76" t="s">
        <v>5</v>
      </c>
      <c r="L16" s="77" t="s">
        <v>5</v>
      </c>
      <c r="M16" s="78">
        <v>6323</v>
      </c>
      <c r="N16" s="71" t="s">
        <v>40</v>
      </c>
      <c r="O16" s="79"/>
      <c r="P16" s="79"/>
      <c r="Q16" s="79"/>
      <c r="R16" s="79"/>
      <c r="S16" s="80"/>
      <c r="T16" s="79"/>
      <c r="U16" s="80"/>
      <c r="V16" s="79">
        <v>0</v>
      </c>
    </row>
    <row r="17" spans="1:22" s="63" customFormat="1" ht="13.5" hidden="1" customHeight="1" x14ac:dyDescent="0.2">
      <c r="A17" s="52"/>
      <c r="B17" s="53">
        <v>633</v>
      </c>
      <c r="C17" s="54" t="s">
        <v>41</v>
      </c>
      <c r="D17" s="55"/>
      <c r="E17" s="55"/>
      <c r="F17" s="56"/>
      <c r="G17" s="57">
        <f>G18+G19</f>
        <v>0</v>
      </c>
      <c r="H17" s="58">
        <f>H18+H19</f>
        <v>0</v>
      </c>
      <c r="I17" s="58">
        <f>I18+I19</f>
        <v>0</v>
      </c>
      <c r="J17" s="57">
        <f>J18+J19</f>
        <v>0</v>
      </c>
      <c r="K17" s="59" t="s">
        <v>5</v>
      </c>
      <c r="L17" s="59" t="s">
        <v>42</v>
      </c>
      <c r="M17" s="60">
        <v>633</v>
      </c>
      <c r="N17" s="54" t="s">
        <v>41</v>
      </c>
      <c r="O17" s="61">
        <f>O18+O19</f>
        <v>0</v>
      </c>
      <c r="P17" s="61"/>
      <c r="Q17" s="61">
        <f t="shared" ref="Q17:V17" si="3">Q18+Q19</f>
        <v>0</v>
      </c>
      <c r="R17" s="61">
        <f t="shared" si="3"/>
        <v>0</v>
      </c>
      <c r="S17" s="62">
        <f>S18+S19</f>
        <v>0</v>
      </c>
      <c r="T17" s="61">
        <f t="shared" si="3"/>
        <v>0</v>
      </c>
      <c r="U17" s="62">
        <f t="shared" si="3"/>
        <v>0</v>
      </c>
      <c r="V17" s="61">
        <f t="shared" si="3"/>
        <v>0</v>
      </c>
    </row>
    <row r="18" spans="1:22" s="81" customFormat="1" ht="12" hidden="1" customHeight="1" x14ac:dyDescent="0.2">
      <c r="A18" s="70"/>
      <c r="B18" s="71">
        <v>6331</v>
      </c>
      <c r="C18" s="71" t="s">
        <v>43</v>
      </c>
      <c r="D18" s="72"/>
      <c r="E18" s="72"/>
      <c r="F18" s="73"/>
      <c r="G18" s="74">
        <v>0</v>
      </c>
      <c r="H18" s="75">
        <v>0</v>
      </c>
      <c r="I18" s="75">
        <v>0</v>
      </c>
      <c r="J18" s="74">
        <v>0</v>
      </c>
      <c r="K18" s="77" t="s">
        <v>5</v>
      </c>
      <c r="L18" s="82"/>
      <c r="M18" s="78">
        <v>6331</v>
      </c>
      <c r="N18" s="71" t="s">
        <v>43</v>
      </c>
      <c r="O18" s="79"/>
      <c r="P18" s="79"/>
      <c r="Q18" s="79">
        <v>0</v>
      </c>
      <c r="R18" s="79"/>
      <c r="S18" s="80"/>
      <c r="T18" s="79"/>
      <c r="U18" s="80"/>
      <c r="V18" s="79">
        <v>0</v>
      </c>
    </row>
    <row r="19" spans="1:22" s="81" customFormat="1" ht="17.25" hidden="1" customHeight="1" x14ac:dyDescent="0.2">
      <c r="A19" s="70"/>
      <c r="B19" s="71">
        <v>6333</v>
      </c>
      <c r="C19" s="71" t="s">
        <v>44</v>
      </c>
      <c r="D19" s="72"/>
      <c r="E19" s="72"/>
      <c r="F19" s="73"/>
      <c r="G19" s="74">
        <v>0</v>
      </c>
      <c r="H19" s="75">
        <v>0</v>
      </c>
      <c r="I19" s="75">
        <v>0</v>
      </c>
      <c r="J19" s="74">
        <v>0</v>
      </c>
      <c r="K19" s="59" t="e">
        <f>J19/G19*100</f>
        <v>#DIV/0!</v>
      </c>
      <c r="L19" s="76" t="e">
        <f t="shared" ref="L19:L26" si="4">J19/I19*100</f>
        <v>#DIV/0!</v>
      </c>
      <c r="M19" s="78">
        <v>6333</v>
      </c>
      <c r="N19" s="71" t="s">
        <v>44</v>
      </c>
      <c r="O19" s="79"/>
      <c r="P19" s="79"/>
      <c r="Q19" s="79"/>
      <c r="R19" s="79"/>
      <c r="S19" s="80"/>
      <c r="T19" s="79"/>
      <c r="U19" s="80"/>
      <c r="V19" s="79">
        <v>0</v>
      </c>
    </row>
    <row r="20" spans="1:22" s="69" customFormat="1" ht="17.25" hidden="1" customHeight="1" x14ac:dyDescent="0.2">
      <c r="A20" s="64"/>
      <c r="B20" s="65">
        <v>634</v>
      </c>
      <c r="C20" s="65" t="s">
        <v>45</v>
      </c>
      <c r="D20" s="66"/>
      <c r="E20" s="66"/>
      <c r="F20" s="67"/>
      <c r="G20" s="57">
        <f>G21</f>
        <v>0</v>
      </c>
      <c r="H20" s="58">
        <f>H21</f>
        <v>0</v>
      </c>
      <c r="I20" s="58">
        <f>I21</f>
        <v>0</v>
      </c>
      <c r="J20" s="57">
        <f>J21</f>
        <v>0</v>
      </c>
      <c r="K20" s="59" t="e">
        <f>J20/G20*100</f>
        <v>#DIV/0!</v>
      </c>
      <c r="L20" s="76" t="e">
        <f t="shared" si="4"/>
        <v>#DIV/0!</v>
      </c>
      <c r="M20" s="68">
        <v>634</v>
      </c>
      <c r="N20" s="65" t="s">
        <v>45</v>
      </c>
      <c r="O20" s="61">
        <f>O21</f>
        <v>0</v>
      </c>
      <c r="P20" s="61"/>
      <c r="Q20" s="61">
        <f t="shared" ref="Q20:V20" si="5">Q21</f>
        <v>0</v>
      </c>
      <c r="R20" s="61">
        <f t="shared" si="5"/>
        <v>0</v>
      </c>
      <c r="S20" s="62">
        <f t="shared" si="5"/>
        <v>0</v>
      </c>
      <c r="T20" s="61">
        <f t="shared" si="5"/>
        <v>0</v>
      </c>
      <c r="U20" s="62">
        <f t="shared" si="5"/>
        <v>0</v>
      </c>
      <c r="V20" s="61">
        <f t="shared" si="5"/>
        <v>0</v>
      </c>
    </row>
    <row r="21" spans="1:22" s="81" customFormat="1" ht="8.25" hidden="1" customHeight="1" x14ac:dyDescent="0.2">
      <c r="A21" s="70"/>
      <c r="B21" s="71">
        <v>6341</v>
      </c>
      <c r="C21" s="71" t="s">
        <v>46</v>
      </c>
      <c r="D21" s="72"/>
      <c r="E21" s="72"/>
      <c r="F21" s="73"/>
      <c r="G21" s="74">
        <v>0</v>
      </c>
      <c r="H21" s="75">
        <v>0</v>
      </c>
      <c r="I21" s="75">
        <v>0</v>
      </c>
      <c r="J21" s="74">
        <v>0</v>
      </c>
      <c r="K21" s="59" t="e">
        <f>J21/G21*100</f>
        <v>#DIV/0!</v>
      </c>
      <c r="L21" s="76" t="e">
        <f t="shared" si="4"/>
        <v>#DIV/0!</v>
      </c>
      <c r="M21" s="78">
        <v>6341</v>
      </c>
      <c r="N21" s="71" t="s">
        <v>46</v>
      </c>
      <c r="O21" s="79"/>
      <c r="P21" s="79"/>
      <c r="Q21" s="79"/>
      <c r="R21" s="79"/>
      <c r="S21" s="80"/>
      <c r="T21" s="79"/>
      <c r="U21" s="80"/>
      <c r="V21" s="79">
        <v>0</v>
      </c>
    </row>
    <row r="22" spans="1:22" s="69" customFormat="1" ht="10.5" hidden="1" customHeight="1" x14ac:dyDescent="0.2">
      <c r="A22" s="64"/>
      <c r="B22" s="65">
        <v>634</v>
      </c>
      <c r="C22" s="65" t="s">
        <v>47</v>
      </c>
      <c r="D22" s="66"/>
      <c r="E22" s="66"/>
      <c r="F22" s="67"/>
      <c r="G22" s="83">
        <f>G23</f>
        <v>0</v>
      </c>
      <c r="H22" s="58">
        <f>H23</f>
        <v>0</v>
      </c>
      <c r="I22" s="58">
        <f>I23</f>
        <v>0</v>
      </c>
      <c r="J22" s="83">
        <f>J23</f>
        <v>0</v>
      </c>
      <c r="K22" s="84" t="s">
        <v>5</v>
      </c>
      <c r="L22" s="84">
        <v>0</v>
      </c>
      <c r="M22" s="68">
        <v>634</v>
      </c>
      <c r="N22" s="65" t="s">
        <v>47</v>
      </c>
      <c r="O22" s="61">
        <f>O23</f>
        <v>0</v>
      </c>
      <c r="P22" s="61"/>
      <c r="Q22" s="61">
        <f t="shared" ref="Q22:V22" si="6">Q23</f>
        <v>0</v>
      </c>
      <c r="R22" s="61">
        <f t="shared" si="6"/>
        <v>0</v>
      </c>
      <c r="S22" s="62">
        <f t="shared" si="6"/>
        <v>0</v>
      </c>
      <c r="T22" s="61">
        <f t="shared" si="6"/>
        <v>0</v>
      </c>
      <c r="U22" s="62">
        <f t="shared" si="6"/>
        <v>0</v>
      </c>
      <c r="V22" s="61">
        <f t="shared" si="6"/>
        <v>0</v>
      </c>
    </row>
    <row r="23" spans="1:22" s="81" customFormat="1" ht="15" hidden="1" customHeight="1" x14ac:dyDescent="0.2">
      <c r="A23" s="70"/>
      <c r="B23" s="71">
        <v>6341</v>
      </c>
      <c r="C23" s="71" t="s">
        <v>48</v>
      </c>
      <c r="D23" s="72"/>
      <c r="E23" s="72"/>
      <c r="F23" s="73"/>
      <c r="G23" s="74">
        <v>0</v>
      </c>
      <c r="H23" s="75">
        <v>0</v>
      </c>
      <c r="I23" s="75">
        <v>0</v>
      </c>
      <c r="J23" s="74">
        <v>0</v>
      </c>
      <c r="K23" s="77"/>
      <c r="L23" s="76">
        <v>0</v>
      </c>
      <c r="M23" s="78">
        <v>6341</v>
      </c>
      <c r="N23" s="71" t="s">
        <v>48</v>
      </c>
      <c r="O23" s="79"/>
      <c r="P23" s="79"/>
      <c r="Q23" s="79"/>
      <c r="R23" s="79">
        <v>0</v>
      </c>
      <c r="S23" s="80"/>
      <c r="T23" s="79"/>
      <c r="U23" s="80"/>
      <c r="V23" s="79"/>
    </row>
    <row r="24" spans="1:22" s="69" customFormat="1" ht="13.5" customHeight="1" thickBot="1" x14ac:dyDescent="0.25">
      <c r="A24" s="64"/>
      <c r="B24" s="65">
        <v>636</v>
      </c>
      <c r="C24" s="65" t="s">
        <v>49</v>
      </c>
      <c r="D24" s="66"/>
      <c r="E24" s="66"/>
      <c r="F24" s="67"/>
      <c r="G24" s="57">
        <f>G25+G26</f>
        <v>7825799.6400000006</v>
      </c>
      <c r="H24" s="58">
        <f>H25+H26</f>
        <v>0</v>
      </c>
      <c r="I24" s="58">
        <f>I25+I26</f>
        <v>9127204.6999999993</v>
      </c>
      <c r="J24" s="57">
        <f>J25+J26</f>
        <v>8392760.2400000002</v>
      </c>
      <c r="K24" s="59">
        <f>J24/G24*100</f>
        <v>107.24476253010739</v>
      </c>
      <c r="L24" s="59">
        <f t="shared" si="4"/>
        <v>91.953237774978362</v>
      </c>
      <c r="M24" s="68">
        <v>636</v>
      </c>
      <c r="N24" s="65" t="s">
        <v>49</v>
      </c>
      <c r="O24" s="61">
        <f>O25+O26</f>
        <v>0</v>
      </c>
      <c r="P24" s="61"/>
      <c r="Q24" s="61">
        <f t="shared" ref="Q24:V24" si="7">Q25+Q26</f>
        <v>0</v>
      </c>
      <c r="R24" s="61">
        <f t="shared" si="7"/>
        <v>0</v>
      </c>
      <c r="S24" s="62">
        <f t="shared" si="7"/>
        <v>8392760</v>
      </c>
      <c r="T24" s="61">
        <f t="shared" si="7"/>
        <v>0</v>
      </c>
      <c r="U24" s="62">
        <f>U25+U26</f>
        <v>15164</v>
      </c>
      <c r="V24" s="61">
        <f t="shared" si="7"/>
        <v>0</v>
      </c>
    </row>
    <row r="25" spans="1:22" s="81" customFormat="1" ht="12" customHeight="1" x14ac:dyDescent="0.2">
      <c r="A25" s="70"/>
      <c r="B25" s="71">
        <v>6361</v>
      </c>
      <c r="C25" s="71" t="s">
        <v>49</v>
      </c>
      <c r="D25" s="72"/>
      <c r="E25" s="72"/>
      <c r="F25" s="73"/>
      <c r="G25" s="85">
        <v>7817421.4800000004</v>
      </c>
      <c r="H25" s="86">
        <v>0</v>
      </c>
      <c r="I25" s="86">
        <v>9127204.6999999993</v>
      </c>
      <c r="J25" s="85">
        <v>8386320.0899999999</v>
      </c>
      <c r="K25" s="76">
        <f>J25/G25*100</f>
        <v>107.2773178656858</v>
      </c>
      <c r="L25" s="77">
        <f t="shared" si="4"/>
        <v>91.882677836731332</v>
      </c>
      <c r="M25" s="78">
        <v>6361</v>
      </c>
      <c r="N25" s="87" t="s">
        <v>50</v>
      </c>
      <c r="O25" s="88"/>
      <c r="P25" s="79"/>
      <c r="Q25" s="79"/>
      <c r="R25" s="79"/>
      <c r="S25" s="80">
        <v>8386320</v>
      </c>
      <c r="T25" s="79"/>
      <c r="U25" s="80"/>
      <c r="V25" s="79">
        <v>0</v>
      </c>
    </row>
    <row r="26" spans="1:22" s="81" customFormat="1" ht="12" customHeight="1" x14ac:dyDescent="0.2">
      <c r="A26" s="70"/>
      <c r="B26" s="71">
        <v>6362</v>
      </c>
      <c r="C26" s="71" t="s">
        <v>51</v>
      </c>
      <c r="D26" s="72"/>
      <c r="E26" s="72"/>
      <c r="F26" s="73"/>
      <c r="G26" s="85">
        <v>8378.16</v>
      </c>
      <c r="H26" s="75">
        <v>0</v>
      </c>
      <c r="I26" s="75">
        <v>0</v>
      </c>
      <c r="J26" s="85">
        <v>6440.15</v>
      </c>
      <c r="K26" s="76">
        <f t="shared" ref="K26:K90" si="8">J26/G26*100</f>
        <v>76.868309986918376</v>
      </c>
      <c r="L26" s="77" t="e">
        <f t="shared" si="4"/>
        <v>#DIV/0!</v>
      </c>
      <c r="M26" s="78">
        <v>6362</v>
      </c>
      <c r="N26" s="87" t="s">
        <v>52</v>
      </c>
      <c r="O26" s="89"/>
      <c r="P26" s="79"/>
      <c r="Q26" s="79"/>
      <c r="R26" s="79"/>
      <c r="S26" s="80">
        <v>6440</v>
      </c>
      <c r="T26" s="79"/>
      <c r="U26" s="80">
        <v>15164</v>
      </c>
      <c r="V26" s="79"/>
    </row>
    <row r="27" spans="1:22" s="69" customFormat="1" ht="12" customHeight="1" x14ac:dyDescent="0.2">
      <c r="A27" s="64"/>
      <c r="B27" s="65">
        <v>638</v>
      </c>
      <c r="C27" s="65" t="s">
        <v>53</v>
      </c>
      <c r="D27" s="66"/>
      <c r="E27" s="66"/>
      <c r="F27" s="67"/>
      <c r="G27" s="83">
        <f t="shared" ref="G27:V27" si="9">G28</f>
        <v>36909.17</v>
      </c>
      <c r="H27" s="58">
        <f t="shared" si="9"/>
        <v>0</v>
      </c>
      <c r="I27" s="58">
        <f t="shared" si="9"/>
        <v>0</v>
      </c>
      <c r="J27" s="83">
        <f t="shared" si="9"/>
        <v>113569.81</v>
      </c>
      <c r="K27" s="76">
        <f t="shared" si="8"/>
        <v>307.70079630617539</v>
      </c>
      <c r="L27" s="90">
        <f t="shared" si="9"/>
        <v>0</v>
      </c>
      <c r="M27" s="68">
        <v>638</v>
      </c>
      <c r="N27" s="65" t="s">
        <v>53</v>
      </c>
      <c r="O27" s="61">
        <f t="shared" si="9"/>
        <v>0</v>
      </c>
      <c r="P27" s="61"/>
      <c r="Q27" s="61">
        <f t="shared" si="9"/>
        <v>0</v>
      </c>
      <c r="R27" s="61">
        <f t="shared" si="9"/>
        <v>0</v>
      </c>
      <c r="S27" s="62">
        <f t="shared" si="9"/>
        <v>113570</v>
      </c>
      <c r="T27" s="61">
        <f t="shared" si="9"/>
        <v>0</v>
      </c>
      <c r="U27" s="62">
        <f t="shared" si="9"/>
        <v>0</v>
      </c>
      <c r="V27" s="61">
        <f t="shared" si="9"/>
        <v>0</v>
      </c>
    </row>
    <row r="28" spans="1:22" s="81" customFormat="1" ht="12" customHeight="1" x14ac:dyDescent="0.2">
      <c r="A28" s="70"/>
      <c r="B28" s="71">
        <v>6381</v>
      </c>
      <c r="C28" s="71" t="s">
        <v>54</v>
      </c>
      <c r="D28" s="72"/>
      <c r="E28" s="72"/>
      <c r="F28" s="73"/>
      <c r="G28" s="85">
        <v>36909.17</v>
      </c>
      <c r="H28" s="75">
        <v>0</v>
      </c>
      <c r="I28" s="75">
        <v>0</v>
      </c>
      <c r="J28" s="85">
        <v>113569.81</v>
      </c>
      <c r="K28" s="76">
        <f t="shared" si="8"/>
        <v>307.70079630617539</v>
      </c>
      <c r="L28" s="77"/>
      <c r="M28" s="78">
        <v>6381</v>
      </c>
      <c r="N28" s="71" t="s">
        <v>54</v>
      </c>
      <c r="O28" s="79"/>
      <c r="P28" s="79"/>
      <c r="Q28" s="79"/>
      <c r="R28" s="79"/>
      <c r="S28" s="91">
        <v>113570</v>
      </c>
      <c r="T28" s="79">
        <v>0</v>
      </c>
      <c r="U28" s="80"/>
      <c r="V28" s="79"/>
    </row>
    <row r="29" spans="1:22" s="63" customFormat="1" ht="11.25" customHeight="1" x14ac:dyDescent="0.2">
      <c r="A29" s="92"/>
      <c r="B29" s="93">
        <v>64</v>
      </c>
      <c r="C29" s="94" t="s">
        <v>55</v>
      </c>
      <c r="D29" s="55"/>
      <c r="E29" s="55"/>
      <c r="F29" s="56"/>
      <c r="G29" s="57">
        <f>G30</f>
        <v>1567.3899999999999</v>
      </c>
      <c r="H29" s="58">
        <f>H30</f>
        <v>0</v>
      </c>
      <c r="I29" s="58">
        <f>I30</f>
        <v>3421</v>
      </c>
      <c r="J29" s="57">
        <f>J30</f>
        <v>3420.66</v>
      </c>
      <c r="K29" s="76">
        <f t="shared" si="8"/>
        <v>218.23923847925533</v>
      </c>
      <c r="L29" s="59">
        <f t="shared" ref="L29:L86" si="10">J29/I29*100</f>
        <v>99.99006138555977</v>
      </c>
      <c r="M29" s="95">
        <v>64</v>
      </c>
      <c r="N29" s="94" t="s">
        <v>55</v>
      </c>
      <c r="O29" s="96">
        <f>O30</f>
        <v>0</v>
      </c>
      <c r="P29" s="96"/>
      <c r="Q29" s="96">
        <f t="shared" ref="Q29:V29" si="11">Q30</f>
        <v>3420.66</v>
      </c>
      <c r="R29" s="96">
        <f t="shared" si="11"/>
        <v>0</v>
      </c>
      <c r="S29" s="97">
        <f t="shared" si="11"/>
        <v>0</v>
      </c>
      <c r="T29" s="96">
        <f t="shared" si="11"/>
        <v>0</v>
      </c>
      <c r="U29" s="97">
        <f t="shared" si="11"/>
        <v>0</v>
      </c>
      <c r="V29" s="96">
        <f t="shared" si="11"/>
        <v>0</v>
      </c>
    </row>
    <row r="30" spans="1:22" s="63" customFormat="1" ht="12.75" customHeight="1" x14ac:dyDescent="0.2">
      <c r="A30" s="92"/>
      <c r="B30" s="93">
        <v>641</v>
      </c>
      <c r="C30" s="94" t="s">
        <v>56</v>
      </c>
      <c r="D30" s="55"/>
      <c r="E30" s="55"/>
      <c r="F30" s="56"/>
      <c r="G30" s="57">
        <f>G31+G33+G32</f>
        <v>1567.3899999999999</v>
      </c>
      <c r="H30" s="58">
        <f>H31+H33+H32</f>
        <v>0</v>
      </c>
      <c r="I30" s="58">
        <f>I31+I33+I32</f>
        <v>3421</v>
      </c>
      <c r="J30" s="57">
        <f>J31+J33+J32</f>
        <v>3420.66</v>
      </c>
      <c r="K30" s="76">
        <f t="shared" si="8"/>
        <v>218.23923847925533</v>
      </c>
      <c r="L30" s="59">
        <f t="shared" si="10"/>
        <v>99.99006138555977</v>
      </c>
      <c r="M30" s="95">
        <v>641</v>
      </c>
      <c r="N30" s="94" t="s">
        <v>56</v>
      </c>
      <c r="O30" s="96">
        <f t="shared" ref="O30:V30" si="12">O31+O33+O32</f>
        <v>0</v>
      </c>
      <c r="P30" s="96"/>
      <c r="Q30" s="96">
        <f t="shared" si="12"/>
        <v>3420.66</v>
      </c>
      <c r="R30" s="96">
        <f t="shared" si="12"/>
        <v>0</v>
      </c>
      <c r="S30" s="97">
        <f t="shared" si="12"/>
        <v>0</v>
      </c>
      <c r="T30" s="96">
        <f t="shared" si="12"/>
        <v>0</v>
      </c>
      <c r="U30" s="97">
        <f t="shared" si="12"/>
        <v>0</v>
      </c>
      <c r="V30" s="96">
        <f t="shared" si="12"/>
        <v>0</v>
      </c>
    </row>
    <row r="31" spans="1:22" ht="11.25" customHeight="1" x14ac:dyDescent="0.2">
      <c r="A31" s="98"/>
      <c r="B31" s="99">
        <v>6413</v>
      </c>
      <c r="C31" s="100" t="s">
        <v>57</v>
      </c>
      <c r="D31" s="46"/>
      <c r="E31" s="46"/>
      <c r="F31" s="47"/>
      <c r="G31" s="85">
        <v>0.31</v>
      </c>
      <c r="H31" s="75">
        <v>0</v>
      </c>
      <c r="I31" s="75">
        <v>0</v>
      </c>
      <c r="J31" s="85">
        <v>0.66</v>
      </c>
      <c r="K31" s="76">
        <f t="shared" si="8"/>
        <v>212.90322580645164</v>
      </c>
      <c r="L31" s="77">
        <v>0</v>
      </c>
      <c r="M31" s="101">
        <v>6413</v>
      </c>
      <c r="N31" s="100" t="s">
        <v>57</v>
      </c>
      <c r="O31" s="79">
        <v>0</v>
      </c>
      <c r="P31" s="79"/>
      <c r="Q31" s="79">
        <v>0.66</v>
      </c>
      <c r="R31" s="102"/>
      <c r="S31" s="103"/>
      <c r="T31" s="102"/>
      <c r="U31" s="104"/>
      <c r="V31" s="79">
        <v>0</v>
      </c>
    </row>
    <row r="32" spans="1:22" ht="12" customHeight="1" x14ac:dyDescent="0.2">
      <c r="A32" s="98"/>
      <c r="B32" s="99">
        <v>6416</v>
      </c>
      <c r="C32" s="100" t="s">
        <v>58</v>
      </c>
      <c r="D32" s="46"/>
      <c r="E32" s="46"/>
      <c r="F32" s="47"/>
      <c r="G32" s="85">
        <v>1567.08</v>
      </c>
      <c r="H32" s="75">
        <v>0</v>
      </c>
      <c r="I32" s="75">
        <v>3421</v>
      </c>
      <c r="J32" s="105">
        <v>0</v>
      </c>
      <c r="K32" s="76">
        <f t="shared" si="8"/>
        <v>0</v>
      </c>
      <c r="L32" s="77">
        <f t="shared" si="10"/>
        <v>0</v>
      </c>
      <c r="M32" s="101">
        <v>6414</v>
      </c>
      <c r="N32" s="100" t="s">
        <v>59</v>
      </c>
      <c r="O32" s="79">
        <v>0</v>
      </c>
      <c r="P32" s="79"/>
      <c r="Q32" s="79">
        <v>0</v>
      </c>
      <c r="R32" s="102"/>
      <c r="S32" s="103"/>
      <c r="T32" s="102"/>
      <c r="U32" s="104"/>
      <c r="V32" s="79">
        <v>0</v>
      </c>
    </row>
    <row r="33" spans="1:22" ht="12" customHeight="1" x14ac:dyDescent="0.2">
      <c r="A33" s="98"/>
      <c r="B33" s="99">
        <v>6419</v>
      </c>
      <c r="C33" s="100" t="s">
        <v>60</v>
      </c>
      <c r="D33" s="46"/>
      <c r="E33" s="46"/>
      <c r="F33" s="47"/>
      <c r="G33" s="106">
        <v>0</v>
      </c>
      <c r="H33" s="75"/>
      <c r="I33" s="75"/>
      <c r="J33" s="106">
        <v>3420</v>
      </c>
      <c r="K33" s="76" t="e">
        <f t="shared" si="8"/>
        <v>#DIV/0!</v>
      </c>
      <c r="L33" s="77" t="e">
        <f t="shared" si="10"/>
        <v>#DIV/0!</v>
      </c>
      <c r="M33" s="101">
        <v>6416</v>
      </c>
      <c r="N33" s="100" t="s">
        <v>58</v>
      </c>
      <c r="O33" s="79">
        <v>0</v>
      </c>
      <c r="P33" s="79"/>
      <c r="Q33" s="79">
        <v>3420</v>
      </c>
      <c r="R33" s="102"/>
      <c r="S33" s="103"/>
      <c r="T33" s="102"/>
      <c r="U33" s="104"/>
      <c r="V33" s="79">
        <v>0</v>
      </c>
    </row>
    <row r="34" spans="1:22" ht="12" customHeight="1" x14ac:dyDescent="0.2">
      <c r="A34" s="98"/>
      <c r="B34" s="99"/>
      <c r="C34" s="100"/>
      <c r="D34" s="46"/>
      <c r="E34" s="46"/>
      <c r="F34" s="47"/>
      <c r="G34" s="107"/>
      <c r="H34" s="75"/>
      <c r="I34" s="75"/>
      <c r="J34" s="107"/>
      <c r="K34" s="76"/>
      <c r="L34" s="77"/>
      <c r="M34" s="101">
        <v>6419</v>
      </c>
      <c r="N34" s="100" t="s">
        <v>61</v>
      </c>
      <c r="O34" s="79"/>
      <c r="P34" s="79"/>
      <c r="Q34" s="79"/>
      <c r="R34" s="102"/>
      <c r="S34" s="103"/>
      <c r="T34" s="102"/>
      <c r="U34" s="104"/>
      <c r="V34" s="79"/>
    </row>
    <row r="35" spans="1:22" s="63" customFormat="1" ht="13.5" customHeight="1" x14ac:dyDescent="0.2">
      <c r="A35" s="92"/>
      <c r="B35" s="93">
        <v>65</v>
      </c>
      <c r="C35" s="94" t="s">
        <v>62</v>
      </c>
      <c r="D35" s="55"/>
      <c r="E35" s="55"/>
      <c r="F35" s="56"/>
      <c r="G35" s="57">
        <f t="shared" ref="G35:J36" si="13">G36</f>
        <v>21435</v>
      </c>
      <c r="H35" s="58">
        <f t="shared" si="13"/>
        <v>0</v>
      </c>
      <c r="I35" s="58">
        <f t="shared" si="13"/>
        <v>27000</v>
      </c>
      <c r="J35" s="57">
        <f t="shared" si="13"/>
        <v>39886</v>
      </c>
      <c r="K35" s="59">
        <f t="shared" si="8"/>
        <v>186.07884301376254</v>
      </c>
      <c r="L35" s="59">
        <f t="shared" si="10"/>
        <v>147.72592592592594</v>
      </c>
      <c r="M35" s="95">
        <v>65</v>
      </c>
      <c r="N35" s="94" t="s">
        <v>62</v>
      </c>
      <c r="O35" s="96">
        <f>O36</f>
        <v>0</v>
      </c>
      <c r="P35" s="96"/>
      <c r="Q35" s="96">
        <f t="shared" ref="Q35:V36" si="14">Q36</f>
        <v>0</v>
      </c>
      <c r="R35" s="96">
        <f t="shared" si="14"/>
        <v>39486</v>
      </c>
      <c r="S35" s="97">
        <f t="shared" si="14"/>
        <v>400</v>
      </c>
      <c r="T35" s="96">
        <f t="shared" si="14"/>
        <v>0</v>
      </c>
      <c r="U35" s="97">
        <f t="shared" si="14"/>
        <v>0</v>
      </c>
      <c r="V35" s="96">
        <f t="shared" si="14"/>
        <v>0</v>
      </c>
    </row>
    <row r="36" spans="1:22" s="63" customFormat="1" ht="13.5" customHeight="1" x14ac:dyDescent="0.2">
      <c r="A36" s="92"/>
      <c r="B36" s="93">
        <v>652</v>
      </c>
      <c r="C36" s="94" t="s">
        <v>63</v>
      </c>
      <c r="D36" s="55"/>
      <c r="E36" s="55"/>
      <c r="F36" s="56"/>
      <c r="G36" s="108">
        <f t="shared" si="13"/>
        <v>21435</v>
      </c>
      <c r="H36" s="109">
        <f t="shared" si="13"/>
        <v>0</v>
      </c>
      <c r="I36" s="109">
        <f t="shared" si="13"/>
        <v>27000</v>
      </c>
      <c r="J36" s="108">
        <f t="shared" si="13"/>
        <v>39886</v>
      </c>
      <c r="K36" s="59">
        <f t="shared" si="8"/>
        <v>186.07884301376254</v>
      </c>
      <c r="L36" s="59">
        <f t="shared" si="10"/>
        <v>147.72592592592594</v>
      </c>
      <c r="M36" s="95">
        <v>652</v>
      </c>
      <c r="N36" s="94" t="s">
        <v>63</v>
      </c>
      <c r="O36" s="110">
        <f>O37</f>
        <v>0</v>
      </c>
      <c r="P36" s="110"/>
      <c r="Q36" s="110">
        <f t="shared" si="14"/>
        <v>0</v>
      </c>
      <c r="R36" s="110">
        <f t="shared" si="14"/>
        <v>39486</v>
      </c>
      <c r="S36" s="111">
        <f t="shared" si="14"/>
        <v>400</v>
      </c>
      <c r="T36" s="110">
        <f t="shared" si="14"/>
        <v>0</v>
      </c>
      <c r="U36" s="111">
        <f t="shared" si="14"/>
        <v>0</v>
      </c>
      <c r="V36" s="110">
        <f t="shared" si="14"/>
        <v>0</v>
      </c>
    </row>
    <row r="37" spans="1:22" ht="12" customHeight="1" x14ac:dyDescent="0.2">
      <c r="A37" s="98"/>
      <c r="B37" s="99">
        <v>6526</v>
      </c>
      <c r="C37" s="100" t="s">
        <v>64</v>
      </c>
      <c r="D37" s="46"/>
      <c r="E37" s="46"/>
      <c r="F37" s="47"/>
      <c r="G37" s="85">
        <v>21435</v>
      </c>
      <c r="H37" s="75">
        <v>0</v>
      </c>
      <c r="I37" s="75">
        <v>27000</v>
      </c>
      <c r="J37" s="85">
        <v>39886</v>
      </c>
      <c r="K37" s="77">
        <f t="shared" si="8"/>
        <v>186.07884301376254</v>
      </c>
      <c r="L37" s="77">
        <f t="shared" si="10"/>
        <v>147.72592592592594</v>
      </c>
      <c r="M37" s="101">
        <v>6526</v>
      </c>
      <c r="N37" s="100" t="s">
        <v>64</v>
      </c>
      <c r="O37" s="79"/>
      <c r="P37" s="79"/>
      <c r="Q37" s="79">
        <v>0</v>
      </c>
      <c r="R37" s="79">
        <v>39486</v>
      </c>
      <c r="S37" s="91">
        <v>400</v>
      </c>
      <c r="T37" s="102"/>
      <c r="U37" s="104"/>
      <c r="V37" s="79">
        <v>0</v>
      </c>
    </row>
    <row r="38" spans="1:22" s="63" customFormat="1" ht="13.5" customHeight="1" x14ac:dyDescent="0.2">
      <c r="A38" s="92"/>
      <c r="B38" s="93">
        <v>66</v>
      </c>
      <c r="C38" s="94" t="s">
        <v>65</v>
      </c>
      <c r="D38" s="55"/>
      <c r="E38" s="55"/>
      <c r="F38" s="56"/>
      <c r="G38" s="57">
        <f>G39+G42</f>
        <v>52515.199999999997</v>
      </c>
      <c r="H38" s="58">
        <f>H39+H42</f>
        <v>0</v>
      </c>
      <c r="I38" s="58">
        <f>I39+I42</f>
        <v>96266</v>
      </c>
      <c r="J38" s="57">
        <f>J39+J42</f>
        <v>111389.15</v>
      </c>
      <c r="K38" s="59">
        <f t="shared" si="8"/>
        <v>212.10839909207237</v>
      </c>
      <c r="L38" s="59">
        <f t="shared" si="10"/>
        <v>115.70975214509795</v>
      </c>
      <c r="M38" s="95">
        <v>66</v>
      </c>
      <c r="N38" s="94" t="s">
        <v>65</v>
      </c>
      <c r="O38" s="96">
        <f>O39+O42</f>
        <v>0</v>
      </c>
      <c r="P38" s="96"/>
      <c r="Q38" s="96">
        <f t="shared" ref="Q38:V38" si="15">Q39+Q42</f>
        <v>96224</v>
      </c>
      <c r="R38" s="96">
        <f t="shared" si="15"/>
        <v>0</v>
      </c>
      <c r="S38" s="97">
        <f>S39+S42</f>
        <v>0</v>
      </c>
      <c r="T38" s="96">
        <f t="shared" si="15"/>
        <v>0</v>
      </c>
      <c r="U38" s="97">
        <f t="shared" si="15"/>
        <v>0</v>
      </c>
      <c r="V38" s="96">
        <f t="shared" si="15"/>
        <v>0</v>
      </c>
    </row>
    <row r="39" spans="1:22" s="63" customFormat="1" ht="13.5" customHeight="1" x14ac:dyDescent="0.2">
      <c r="A39" s="92"/>
      <c r="B39" s="93">
        <v>661</v>
      </c>
      <c r="C39" s="94" t="s">
        <v>66</v>
      </c>
      <c r="D39" s="55"/>
      <c r="E39" s="55"/>
      <c r="F39" s="56"/>
      <c r="G39" s="57">
        <f>G41+G40</f>
        <v>51281.599999999999</v>
      </c>
      <c r="H39" s="58">
        <f>H41+H40</f>
        <v>0</v>
      </c>
      <c r="I39" s="58">
        <f>I41+I40</f>
        <v>80166</v>
      </c>
      <c r="J39" s="57">
        <f>J41+J40</f>
        <v>96225.15</v>
      </c>
      <c r="K39" s="59">
        <f t="shared" si="8"/>
        <v>187.64069373810489</v>
      </c>
      <c r="L39" s="59">
        <f t="shared" si="10"/>
        <v>120.03237033156199</v>
      </c>
      <c r="M39" s="95">
        <v>661</v>
      </c>
      <c r="N39" s="94" t="s">
        <v>66</v>
      </c>
      <c r="O39" s="61">
        <f>O41+O40</f>
        <v>0</v>
      </c>
      <c r="P39" s="61"/>
      <c r="Q39" s="61">
        <f t="shared" ref="Q39:V39" si="16">Q41+Q40</f>
        <v>96224</v>
      </c>
      <c r="R39" s="61">
        <f t="shared" si="16"/>
        <v>0</v>
      </c>
      <c r="S39" s="62">
        <f>S41+S40</f>
        <v>0</v>
      </c>
      <c r="T39" s="61">
        <f t="shared" si="16"/>
        <v>0</v>
      </c>
      <c r="U39" s="62">
        <f t="shared" si="16"/>
        <v>0</v>
      </c>
      <c r="V39" s="61">
        <f t="shared" si="16"/>
        <v>0</v>
      </c>
    </row>
    <row r="40" spans="1:22" s="116" customFormat="1" ht="13.5" customHeight="1" x14ac:dyDescent="0.2">
      <c r="A40" s="36"/>
      <c r="B40" s="112">
        <v>6614</v>
      </c>
      <c r="C40" s="112" t="s">
        <v>67</v>
      </c>
      <c r="D40" s="113"/>
      <c r="E40" s="113"/>
      <c r="F40" s="114"/>
      <c r="G40" s="85">
        <v>180</v>
      </c>
      <c r="H40" s="75">
        <v>0</v>
      </c>
      <c r="I40" s="75">
        <v>0</v>
      </c>
      <c r="J40" s="85">
        <v>77.5</v>
      </c>
      <c r="K40" s="76">
        <f t="shared" si="8"/>
        <v>43.055555555555557</v>
      </c>
      <c r="L40" s="76" t="s">
        <v>5</v>
      </c>
      <c r="M40" s="101">
        <v>6614</v>
      </c>
      <c r="N40" s="112" t="s">
        <v>67</v>
      </c>
      <c r="O40" s="79"/>
      <c r="P40" s="79"/>
      <c r="Q40" s="115">
        <v>76</v>
      </c>
      <c r="R40" s="79"/>
      <c r="S40" s="80"/>
      <c r="T40" s="79"/>
      <c r="U40" s="80"/>
      <c r="V40" s="79"/>
    </row>
    <row r="41" spans="1:22" s="124" customFormat="1" ht="12" customHeight="1" x14ac:dyDescent="0.2">
      <c r="A41" s="117"/>
      <c r="B41" s="118">
        <v>6615</v>
      </c>
      <c r="C41" s="118" t="s">
        <v>68</v>
      </c>
      <c r="D41" s="119"/>
      <c r="E41" s="119"/>
      <c r="F41" s="120"/>
      <c r="G41" s="85">
        <v>51101.599999999999</v>
      </c>
      <c r="H41" s="75">
        <v>0</v>
      </c>
      <c r="I41" s="75">
        <v>80166</v>
      </c>
      <c r="J41" s="85">
        <v>96147.65</v>
      </c>
      <c r="K41" s="76">
        <f t="shared" si="8"/>
        <v>188.14997964838673</v>
      </c>
      <c r="L41" s="77">
        <f t="shared" si="10"/>
        <v>119.93569593094328</v>
      </c>
      <c r="M41" s="121">
        <v>6615</v>
      </c>
      <c r="N41" s="118" t="s">
        <v>68</v>
      </c>
      <c r="O41" s="122"/>
      <c r="P41" s="122"/>
      <c r="Q41" s="115">
        <v>96148</v>
      </c>
      <c r="R41" s="122"/>
      <c r="S41" s="123"/>
      <c r="T41" s="122"/>
      <c r="U41" s="123"/>
      <c r="V41" s="122"/>
    </row>
    <row r="42" spans="1:22" s="128" customFormat="1" ht="13.5" customHeight="1" x14ac:dyDescent="0.2">
      <c r="A42" s="125"/>
      <c r="B42" s="94">
        <v>663</v>
      </c>
      <c r="C42" s="94" t="s">
        <v>69</v>
      </c>
      <c r="D42" s="126"/>
      <c r="E42" s="126"/>
      <c r="F42" s="127"/>
      <c r="G42" s="57">
        <f>G43+G44</f>
        <v>1233.5999999999999</v>
      </c>
      <c r="H42" s="58">
        <f>H43+H44</f>
        <v>0</v>
      </c>
      <c r="I42" s="58">
        <f>I43+I44</f>
        <v>16100</v>
      </c>
      <c r="J42" s="57">
        <f>J43+J44</f>
        <v>15164</v>
      </c>
      <c r="K42" s="76">
        <f t="shared" si="8"/>
        <v>1229.2477302204929</v>
      </c>
      <c r="L42" s="59">
        <f t="shared" si="10"/>
        <v>94.186335403726702</v>
      </c>
      <c r="M42" s="95">
        <v>663</v>
      </c>
      <c r="N42" s="94" t="s">
        <v>69</v>
      </c>
      <c r="O42" s="96">
        <f>O43+O44</f>
        <v>0</v>
      </c>
      <c r="P42" s="96"/>
      <c r="Q42" s="96">
        <f t="shared" ref="Q42:V42" si="17">Q43+Q44</f>
        <v>0</v>
      </c>
      <c r="R42" s="96">
        <f t="shared" si="17"/>
        <v>0</v>
      </c>
      <c r="S42" s="97">
        <f>S43+S44</f>
        <v>0</v>
      </c>
      <c r="T42" s="96">
        <f t="shared" si="17"/>
        <v>0</v>
      </c>
      <c r="U42" s="97">
        <f t="shared" si="17"/>
        <v>0</v>
      </c>
      <c r="V42" s="96">
        <f t="shared" si="17"/>
        <v>0</v>
      </c>
    </row>
    <row r="43" spans="1:22" s="124" customFormat="1" ht="12" customHeight="1" x14ac:dyDescent="0.2">
      <c r="A43" s="117"/>
      <c r="B43" s="118">
        <v>6631</v>
      </c>
      <c r="C43" s="118" t="s">
        <v>70</v>
      </c>
      <c r="D43" s="119"/>
      <c r="E43" s="119"/>
      <c r="F43" s="120"/>
      <c r="G43" s="74">
        <v>0</v>
      </c>
      <c r="H43" s="75">
        <v>0</v>
      </c>
      <c r="I43" s="75">
        <v>16100</v>
      </c>
      <c r="J43" s="74">
        <v>0</v>
      </c>
      <c r="K43" s="76" t="e">
        <f t="shared" si="8"/>
        <v>#DIV/0!</v>
      </c>
      <c r="L43" s="77">
        <f t="shared" si="10"/>
        <v>0</v>
      </c>
      <c r="M43" s="121">
        <v>6631</v>
      </c>
      <c r="N43" s="118" t="s">
        <v>70</v>
      </c>
      <c r="O43" s="122"/>
      <c r="P43" s="122"/>
      <c r="Q43" s="79">
        <v>0</v>
      </c>
      <c r="R43" s="122"/>
      <c r="S43" s="123"/>
      <c r="T43" s="122"/>
      <c r="U43" s="123">
        <v>0</v>
      </c>
      <c r="V43" s="122"/>
    </row>
    <row r="44" spans="1:22" s="124" customFormat="1" ht="12" customHeight="1" x14ac:dyDescent="0.2">
      <c r="A44" s="117"/>
      <c r="B44" s="118">
        <v>6632</v>
      </c>
      <c r="C44" s="118" t="s">
        <v>71</v>
      </c>
      <c r="D44" s="119"/>
      <c r="E44" s="119"/>
      <c r="F44" s="120"/>
      <c r="G44" s="85">
        <v>1233.5999999999999</v>
      </c>
      <c r="H44" s="75">
        <v>0</v>
      </c>
      <c r="I44" s="75"/>
      <c r="J44" s="85">
        <v>15164</v>
      </c>
      <c r="K44" s="76">
        <f t="shared" si="8"/>
        <v>1229.2477302204929</v>
      </c>
      <c r="L44" s="77" t="e">
        <f t="shared" si="10"/>
        <v>#DIV/0!</v>
      </c>
      <c r="M44" s="121">
        <v>6632</v>
      </c>
      <c r="N44" s="118" t="s">
        <v>71</v>
      </c>
      <c r="O44" s="122"/>
      <c r="P44" s="122"/>
      <c r="Q44" s="79">
        <v>0</v>
      </c>
      <c r="R44" s="122"/>
      <c r="S44" s="123"/>
      <c r="T44" s="122"/>
      <c r="U44" s="123">
        <v>0</v>
      </c>
      <c r="V44" s="122"/>
    </row>
    <row r="45" spans="1:22" s="69" customFormat="1" ht="13.5" customHeight="1" x14ac:dyDescent="0.2">
      <c r="A45" s="129"/>
      <c r="B45" s="130">
        <v>67</v>
      </c>
      <c r="C45" s="130" t="s">
        <v>72</v>
      </c>
      <c r="D45" s="66"/>
      <c r="E45" s="66"/>
      <c r="F45" s="67"/>
      <c r="G45" s="57">
        <f>G46</f>
        <v>2524981.1799999997</v>
      </c>
      <c r="H45" s="58">
        <f>H46</f>
        <v>0</v>
      </c>
      <c r="I45" s="58">
        <f>I46</f>
        <v>1948220</v>
      </c>
      <c r="J45" s="57">
        <f>J46</f>
        <v>2144608.3199999998</v>
      </c>
      <c r="K45" s="76">
        <f t="shared" si="8"/>
        <v>84.935616034967836</v>
      </c>
      <c r="L45" s="59">
        <f t="shared" si="10"/>
        <v>110.0803974910431</v>
      </c>
      <c r="M45" s="131">
        <v>67</v>
      </c>
      <c r="N45" s="130" t="s">
        <v>72</v>
      </c>
      <c r="O45" s="61">
        <f>O46</f>
        <v>966250</v>
      </c>
      <c r="P45" s="61">
        <f>P46</f>
        <v>1178358.32</v>
      </c>
      <c r="Q45" s="61">
        <f t="shared" ref="Q45:V45" si="18">Q46</f>
        <v>0</v>
      </c>
      <c r="R45" s="61">
        <f t="shared" si="18"/>
        <v>0</v>
      </c>
      <c r="S45" s="62">
        <f t="shared" si="18"/>
        <v>0</v>
      </c>
      <c r="T45" s="61">
        <f t="shared" si="18"/>
        <v>0</v>
      </c>
      <c r="U45" s="62">
        <f t="shared" si="18"/>
        <v>0</v>
      </c>
      <c r="V45" s="61">
        <f t="shared" si="18"/>
        <v>0</v>
      </c>
    </row>
    <row r="46" spans="1:22" s="128" customFormat="1" ht="13.5" customHeight="1" x14ac:dyDescent="0.2">
      <c r="A46" s="125"/>
      <c r="B46" s="94">
        <v>671</v>
      </c>
      <c r="C46" s="94" t="s">
        <v>73</v>
      </c>
      <c r="D46" s="126"/>
      <c r="E46" s="126"/>
      <c r="F46" s="127"/>
      <c r="G46" s="57">
        <f>G47+G48</f>
        <v>2524981.1799999997</v>
      </c>
      <c r="H46" s="58">
        <f>H47+H48</f>
        <v>0</v>
      </c>
      <c r="I46" s="58">
        <f>I47+I48</f>
        <v>1948220</v>
      </c>
      <c r="J46" s="57">
        <f>J47+J48</f>
        <v>2144608.3199999998</v>
      </c>
      <c r="K46" s="76">
        <f t="shared" si="8"/>
        <v>84.935616034967836</v>
      </c>
      <c r="L46" s="59">
        <f t="shared" si="10"/>
        <v>110.0803974910431</v>
      </c>
      <c r="M46" s="95">
        <v>671</v>
      </c>
      <c r="N46" s="94" t="s">
        <v>73</v>
      </c>
      <c r="O46" s="96">
        <f>O47+O48</f>
        <v>966250</v>
      </c>
      <c r="P46" s="96">
        <f>P47+P48</f>
        <v>1178358.32</v>
      </c>
      <c r="Q46" s="96">
        <f t="shared" ref="Q46:V46" si="19">Q47+Q48</f>
        <v>0</v>
      </c>
      <c r="R46" s="96">
        <f t="shared" si="19"/>
        <v>0</v>
      </c>
      <c r="S46" s="97">
        <f>S47+S48</f>
        <v>0</v>
      </c>
      <c r="T46" s="96">
        <f t="shared" si="19"/>
        <v>0</v>
      </c>
      <c r="U46" s="97">
        <f t="shared" si="19"/>
        <v>0</v>
      </c>
      <c r="V46" s="96">
        <f t="shared" si="19"/>
        <v>0</v>
      </c>
    </row>
    <row r="47" spans="1:22" s="124" customFormat="1" ht="12" customHeight="1" x14ac:dyDescent="0.2">
      <c r="A47" s="117"/>
      <c r="B47" s="118">
        <v>6711</v>
      </c>
      <c r="C47" s="118" t="s">
        <v>74</v>
      </c>
      <c r="D47" s="119"/>
      <c r="E47" s="119"/>
      <c r="F47" s="120"/>
      <c r="G47" s="85">
        <v>2291879.17</v>
      </c>
      <c r="H47" s="75">
        <v>0</v>
      </c>
      <c r="I47" s="75">
        <v>1948220</v>
      </c>
      <c r="J47" s="132">
        <v>1636913.13</v>
      </c>
      <c r="K47" s="76">
        <f t="shared" si="8"/>
        <v>71.422313681571609</v>
      </c>
      <c r="L47" s="77">
        <f t="shared" si="10"/>
        <v>84.020959131925537</v>
      </c>
      <c r="M47" s="121">
        <v>6711</v>
      </c>
      <c r="N47" s="118" t="s">
        <v>74</v>
      </c>
      <c r="O47" s="122">
        <v>966250</v>
      </c>
      <c r="P47" s="122">
        <v>670663.13</v>
      </c>
      <c r="Q47" s="79">
        <v>0</v>
      </c>
      <c r="R47" s="122">
        <v>0</v>
      </c>
      <c r="S47" s="123">
        <v>0</v>
      </c>
      <c r="T47" s="122">
        <v>0</v>
      </c>
      <c r="U47" s="123"/>
      <c r="V47" s="122"/>
    </row>
    <row r="48" spans="1:22" s="124" customFormat="1" ht="12" customHeight="1" x14ac:dyDescent="0.2">
      <c r="A48" s="117"/>
      <c r="B48" s="118">
        <v>6712</v>
      </c>
      <c r="C48" s="118" t="s">
        <v>75</v>
      </c>
      <c r="D48" s="119"/>
      <c r="E48" s="119"/>
      <c r="F48" s="120"/>
      <c r="G48" s="85">
        <v>233102.01</v>
      </c>
      <c r="H48" s="75"/>
      <c r="I48" s="75"/>
      <c r="J48" s="132">
        <v>507695.19</v>
      </c>
      <c r="K48" s="76">
        <f t="shared" si="8"/>
        <v>217.79957624561024</v>
      </c>
      <c r="L48" s="77" t="e">
        <f t="shared" si="10"/>
        <v>#DIV/0!</v>
      </c>
      <c r="M48" s="121">
        <v>6712</v>
      </c>
      <c r="N48" s="118" t="s">
        <v>75</v>
      </c>
      <c r="O48" s="122">
        <v>0</v>
      </c>
      <c r="P48" s="122">
        <v>507695.19</v>
      </c>
      <c r="Q48" s="79">
        <v>0</v>
      </c>
      <c r="R48" s="122">
        <v>0</v>
      </c>
      <c r="S48" s="123"/>
      <c r="T48" s="122"/>
      <c r="U48" s="123"/>
      <c r="V48" s="122"/>
    </row>
    <row r="49" spans="1:22" s="124" customFormat="1" ht="12" customHeight="1" x14ac:dyDescent="0.2">
      <c r="A49" s="117"/>
      <c r="B49" s="130">
        <v>68</v>
      </c>
      <c r="C49" s="118" t="s">
        <v>76</v>
      </c>
      <c r="D49" s="119"/>
      <c r="E49" s="119"/>
      <c r="F49" s="120"/>
      <c r="G49" s="133">
        <f>G50</f>
        <v>70</v>
      </c>
      <c r="H49" s="75"/>
      <c r="I49" s="75">
        <v>2</v>
      </c>
      <c r="J49" s="134">
        <v>1.65</v>
      </c>
      <c r="K49" s="76">
        <f t="shared" si="8"/>
        <v>2.3571428571428568</v>
      </c>
      <c r="L49" s="77"/>
      <c r="M49" s="131">
        <v>68</v>
      </c>
      <c r="N49" s="130" t="s">
        <v>76</v>
      </c>
      <c r="O49" s="122"/>
      <c r="P49" s="122"/>
      <c r="Q49" s="61">
        <f>Q50</f>
        <v>2</v>
      </c>
      <c r="R49" s="122"/>
      <c r="S49" s="123"/>
      <c r="T49" s="122"/>
      <c r="U49" s="123"/>
      <c r="V49" s="122"/>
    </row>
    <row r="50" spans="1:22" s="124" customFormat="1" ht="12" customHeight="1" x14ac:dyDescent="0.2">
      <c r="A50" s="117"/>
      <c r="B50" s="118">
        <v>6831</v>
      </c>
      <c r="C50" s="118" t="s">
        <v>76</v>
      </c>
      <c r="D50" s="119"/>
      <c r="E50" s="119"/>
      <c r="F50" s="120"/>
      <c r="G50" s="135">
        <v>70</v>
      </c>
      <c r="H50" s="75"/>
      <c r="I50" s="75">
        <v>2</v>
      </c>
      <c r="J50" s="136">
        <v>1.65</v>
      </c>
      <c r="K50" s="76">
        <f t="shared" si="8"/>
        <v>2.3571428571428568</v>
      </c>
      <c r="L50" s="77"/>
      <c r="M50" s="121">
        <v>6831</v>
      </c>
      <c r="N50" s="118" t="s">
        <v>76</v>
      </c>
      <c r="O50" s="122"/>
      <c r="P50" s="122"/>
      <c r="Q50" s="79">
        <v>2</v>
      </c>
      <c r="R50" s="122">
        <v>0</v>
      </c>
      <c r="S50" s="123"/>
      <c r="T50" s="122"/>
      <c r="U50" s="123"/>
      <c r="V50" s="122"/>
    </row>
    <row r="51" spans="1:22" s="63" customFormat="1" ht="13.5" customHeight="1" x14ac:dyDescent="0.2">
      <c r="A51" s="137"/>
      <c r="B51" s="130">
        <v>3</v>
      </c>
      <c r="C51" s="130" t="s">
        <v>77</v>
      </c>
      <c r="D51" s="138"/>
      <c r="E51" s="138"/>
      <c r="F51" s="139"/>
      <c r="G51" s="57">
        <f>G52+G61+G92+G100+G104+G97</f>
        <v>10013034.060000001</v>
      </c>
      <c r="H51" s="58">
        <f>H52+H61+H92+H100+H104+H97</f>
        <v>0</v>
      </c>
      <c r="I51" s="58">
        <f>I52+I61+I92+I100+I104+I97</f>
        <v>9236977</v>
      </c>
      <c r="J51" s="57">
        <f>J52+J61+J92+J100+J104+J97</f>
        <v>10195188.890000001</v>
      </c>
      <c r="K51" s="76">
        <f t="shared" si="8"/>
        <v>101.81917717355692</v>
      </c>
      <c r="L51" s="59">
        <f t="shared" si="10"/>
        <v>110.37365244061992</v>
      </c>
      <c r="M51" s="131">
        <v>3</v>
      </c>
      <c r="N51" s="130" t="s">
        <v>77</v>
      </c>
      <c r="O51" s="61">
        <f>O52+O61+O92+O100+O104+O97</f>
        <v>966250</v>
      </c>
      <c r="P51" s="61">
        <f>P52+P61+P92+P100+P104+P97</f>
        <v>690163.35</v>
      </c>
      <c r="Q51" s="61">
        <f t="shared" ref="Q51:V51" si="20">Q52+Q61+Q92+Q100+Q104+Q97</f>
        <v>17274.28</v>
      </c>
      <c r="R51" s="61">
        <f t="shared" si="20"/>
        <v>37222.959999999999</v>
      </c>
      <c r="S51" s="62">
        <f>S52+S61+S92</f>
        <v>8484279</v>
      </c>
      <c r="T51" s="61">
        <f t="shared" si="20"/>
        <v>0</v>
      </c>
      <c r="U51" s="62">
        <f t="shared" si="20"/>
        <v>0</v>
      </c>
      <c r="V51" s="61">
        <f t="shared" si="20"/>
        <v>0</v>
      </c>
    </row>
    <row r="52" spans="1:22" s="63" customFormat="1" ht="13.5" customHeight="1" x14ac:dyDescent="0.2">
      <c r="A52" s="137"/>
      <c r="B52" s="140">
        <v>31</v>
      </c>
      <c r="C52" s="130" t="s">
        <v>78</v>
      </c>
      <c r="D52" s="55"/>
      <c r="E52" s="55"/>
      <c r="F52" s="55"/>
      <c r="G52" s="108">
        <f>G53+G58+G56</f>
        <v>7872609.5200000005</v>
      </c>
      <c r="H52" s="109">
        <f>H53+H58+H56</f>
        <v>0</v>
      </c>
      <c r="I52" s="109">
        <f>I53+I58+I56</f>
        <v>7832082</v>
      </c>
      <c r="J52" s="108">
        <f>J53+J58+J56</f>
        <v>8460459.3000000007</v>
      </c>
      <c r="K52" s="76">
        <f t="shared" si="8"/>
        <v>107.46702574929692</v>
      </c>
      <c r="L52" s="141">
        <f t="shared" si="10"/>
        <v>108.02311952300808</v>
      </c>
      <c r="M52" s="131">
        <v>31</v>
      </c>
      <c r="N52" s="130" t="s">
        <v>78</v>
      </c>
      <c r="O52" s="142">
        <f>O53</f>
        <v>0</v>
      </c>
      <c r="P52" s="142">
        <f>P53</f>
        <v>110787.28</v>
      </c>
      <c r="Q52" s="142">
        <f t="shared" ref="Q52:V52" si="21">Q53+Q58+Q56</f>
        <v>0</v>
      </c>
      <c r="R52" s="142">
        <f>R53+R58+R56</f>
        <v>0</v>
      </c>
      <c r="S52" s="143">
        <f>S53+S56+S58</f>
        <v>8349672</v>
      </c>
      <c r="T52" s="142">
        <f>T53+T58+T56</f>
        <v>0</v>
      </c>
      <c r="U52" s="143">
        <f t="shared" si="21"/>
        <v>0</v>
      </c>
      <c r="V52" s="142">
        <f t="shared" si="21"/>
        <v>0</v>
      </c>
    </row>
    <row r="53" spans="1:22" s="63" customFormat="1" ht="13.5" customHeight="1" x14ac:dyDescent="0.2">
      <c r="A53" s="137"/>
      <c r="B53" s="140">
        <v>311</v>
      </c>
      <c r="C53" s="130" t="s">
        <v>79</v>
      </c>
      <c r="D53" s="55"/>
      <c r="E53" s="55"/>
      <c r="F53" s="55"/>
      <c r="G53" s="108">
        <f>G54+G55</f>
        <v>6584902.5100000007</v>
      </c>
      <c r="H53" s="109">
        <f>H54+H55</f>
        <v>0</v>
      </c>
      <c r="I53" s="109">
        <f>I54+I55</f>
        <v>6510800</v>
      </c>
      <c r="J53" s="108">
        <f>J54+J55</f>
        <v>7039784.1300000008</v>
      </c>
      <c r="K53" s="76">
        <f t="shared" si="8"/>
        <v>106.90794767742126</v>
      </c>
      <c r="L53" s="141">
        <f t="shared" si="10"/>
        <v>108.1247178534128</v>
      </c>
      <c r="M53" s="131">
        <v>311</v>
      </c>
      <c r="N53" s="130" t="s">
        <v>79</v>
      </c>
      <c r="O53" s="142">
        <f>O54+O57+O59</f>
        <v>0</v>
      </c>
      <c r="P53" s="142">
        <f>P54+P57+P59</f>
        <v>110787.28</v>
      </c>
      <c r="Q53" s="142">
        <f t="shared" ref="Q53:T53" si="22">Q54+Q55</f>
        <v>0</v>
      </c>
      <c r="R53" s="142">
        <f t="shared" si="22"/>
        <v>0</v>
      </c>
      <c r="S53" s="143">
        <f t="shared" si="22"/>
        <v>6947096</v>
      </c>
      <c r="T53" s="142">
        <f t="shared" si="22"/>
        <v>0</v>
      </c>
      <c r="U53" s="143">
        <f>U54+U55</f>
        <v>0</v>
      </c>
      <c r="V53" s="142">
        <f>V54+V55</f>
        <v>0</v>
      </c>
    </row>
    <row r="54" spans="1:22" ht="12" customHeight="1" x14ac:dyDescent="0.2">
      <c r="A54" s="98"/>
      <c r="B54" s="99">
        <v>3111</v>
      </c>
      <c r="C54" s="100" t="s">
        <v>80</v>
      </c>
      <c r="D54" s="46"/>
      <c r="E54" s="46"/>
      <c r="F54" s="47"/>
      <c r="G54" s="85">
        <v>6456433.6100000003</v>
      </c>
      <c r="H54" s="144">
        <v>0</v>
      </c>
      <c r="I54" s="144">
        <v>6430800</v>
      </c>
      <c r="J54" s="85">
        <v>6917969.1900000004</v>
      </c>
      <c r="K54" s="76">
        <f t="shared" si="8"/>
        <v>107.1484600923512</v>
      </c>
      <c r="L54" s="77">
        <f t="shared" si="10"/>
        <v>107.57556120544878</v>
      </c>
      <c r="M54" s="101">
        <v>3111</v>
      </c>
      <c r="N54" s="100" t="s">
        <v>81</v>
      </c>
      <c r="O54" s="89"/>
      <c r="P54" s="79">
        <v>92687.51</v>
      </c>
      <c r="Q54" s="102"/>
      <c r="R54" s="102"/>
      <c r="S54" s="145">
        <v>6825281</v>
      </c>
      <c r="T54" s="102"/>
      <c r="U54" s="103"/>
      <c r="V54" s="102"/>
    </row>
    <row r="55" spans="1:22" ht="12" customHeight="1" x14ac:dyDescent="0.2">
      <c r="A55" s="98"/>
      <c r="B55" s="99">
        <v>3113</v>
      </c>
      <c r="C55" s="100" t="s">
        <v>82</v>
      </c>
      <c r="D55" s="46"/>
      <c r="E55" s="46"/>
      <c r="F55" s="47"/>
      <c r="G55" s="85">
        <v>128468.9</v>
      </c>
      <c r="H55" s="146">
        <v>0</v>
      </c>
      <c r="I55" s="146">
        <v>80000</v>
      </c>
      <c r="J55" s="85">
        <v>121814.94</v>
      </c>
      <c r="K55" s="76">
        <f t="shared" si="8"/>
        <v>94.82056746807983</v>
      </c>
      <c r="L55" s="77">
        <f t="shared" si="10"/>
        <v>152.268675</v>
      </c>
      <c r="M55" s="101">
        <v>3113</v>
      </c>
      <c r="N55" s="100" t="s">
        <v>83</v>
      </c>
      <c r="O55" s="89"/>
      <c r="P55" s="79"/>
      <c r="Q55" s="102"/>
      <c r="R55" s="102"/>
      <c r="S55" s="145">
        <v>121815</v>
      </c>
      <c r="T55" s="79"/>
      <c r="U55" s="103"/>
      <c r="V55" s="102"/>
    </row>
    <row r="56" spans="1:22" s="63" customFormat="1" ht="13.5" customHeight="1" x14ac:dyDescent="0.2">
      <c r="A56" s="137"/>
      <c r="B56" s="140">
        <v>312</v>
      </c>
      <c r="C56" s="130" t="s">
        <v>84</v>
      </c>
      <c r="D56" s="55"/>
      <c r="E56" s="55"/>
      <c r="F56" s="56"/>
      <c r="G56" s="57">
        <f>G57</f>
        <v>244126.46</v>
      </c>
      <c r="H56" s="58">
        <f>H57</f>
        <v>0</v>
      </c>
      <c r="I56" s="58">
        <f>I57</f>
        <v>247000</v>
      </c>
      <c r="J56" s="57">
        <f>J57</f>
        <v>309921.34999999998</v>
      </c>
      <c r="K56" s="76">
        <f t="shared" si="8"/>
        <v>126.95115064544827</v>
      </c>
      <c r="L56" s="59">
        <f t="shared" si="10"/>
        <v>125.47423076923077</v>
      </c>
      <c r="M56" s="131">
        <v>312</v>
      </c>
      <c r="N56" s="130" t="s">
        <v>84</v>
      </c>
      <c r="O56" s="61">
        <f>O57</f>
        <v>0</v>
      </c>
      <c r="P56" s="61">
        <f>P57</f>
        <v>9513.7999999999993</v>
      </c>
      <c r="Q56" s="61">
        <f t="shared" ref="Q56:V56" si="23">Q57</f>
        <v>0</v>
      </c>
      <c r="R56" s="61">
        <f t="shared" si="23"/>
        <v>0</v>
      </c>
      <c r="S56" s="143">
        <f t="shared" si="23"/>
        <v>300408</v>
      </c>
      <c r="T56" s="61">
        <f t="shared" si="23"/>
        <v>0</v>
      </c>
      <c r="U56" s="62">
        <f t="shared" si="23"/>
        <v>0</v>
      </c>
      <c r="V56" s="61">
        <f t="shared" si="23"/>
        <v>0</v>
      </c>
    </row>
    <row r="57" spans="1:22" ht="12" customHeight="1" x14ac:dyDescent="0.2">
      <c r="A57" s="98"/>
      <c r="B57" s="99">
        <v>3121</v>
      </c>
      <c r="C57" s="100" t="s">
        <v>85</v>
      </c>
      <c r="D57" s="46"/>
      <c r="E57" s="46"/>
      <c r="F57" s="46"/>
      <c r="G57" s="85">
        <v>244126.46</v>
      </c>
      <c r="H57" s="144">
        <v>0</v>
      </c>
      <c r="I57" s="144">
        <v>247000</v>
      </c>
      <c r="J57" s="85">
        <v>309921.34999999998</v>
      </c>
      <c r="K57" s="76">
        <f t="shared" si="8"/>
        <v>126.95115064544827</v>
      </c>
      <c r="L57" s="77">
        <f t="shared" si="10"/>
        <v>125.47423076923077</v>
      </c>
      <c r="M57" s="101">
        <v>3121</v>
      </c>
      <c r="N57" s="100" t="s">
        <v>84</v>
      </c>
      <c r="O57" s="88"/>
      <c r="P57" s="79">
        <v>9513.7999999999993</v>
      </c>
      <c r="Q57" s="79">
        <v>0</v>
      </c>
      <c r="R57" s="79">
        <v>0</v>
      </c>
      <c r="S57" s="145">
        <v>300408</v>
      </c>
      <c r="T57" s="79">
        <v>0</v>
      </c>
      <c r="U57" s="80">
        <v>0</v>
      </c>
      <c r="V57" s="79">
        <v>0</v>
      </c>
    </row>
    <row r="58" spans="1:22" s="63" customFormat="1" ht="13.5" customHeight="1" x14ac:dyDescent="0.2">
      <c r="A58" s="137"/>
      <c r="B58" s="140">
        <v>313</v>
      </c>
      <c r="C58" s="130" t="s">
        <v>86</v>
      </c>
      <c r="D58" s="55"/>
      <c r="E58" s="55"/>
      <c r="F58" s="55"/>
      <c r="G58" s="108">
        <f>G59+G60</f>
        <v>1043580.55</v>
      </c>
      <c r="H58" s="109">
        <f>H59+H60</f>
        <v>0</v>
      </c>
      <c r="I58" s="109">
        <f>I59+I60</f>
        <v>1074282</v>
      </c>
      <c r="J58" s="108">
        <f>J59+J60</f>
        <v>1110753.82</v>
      </c>
      <c r="K58" s="76">
        <f t="shared" si="8"/>
        <v>106.43680739354524</v>
      </c>
      <c r="L58" s="59">
        <f t="shared" si="10"/>
        <v>103.39499498269542</v>
      </c>
      <c r="M58" s="131">
        <v>313</v>
      </c>
      <c r="N58" s="130" t="s">
        <v>87</v>
      </c>
      <c r="O58" s="142">
        <f>O59+O60</f>
        <v>0</v>
      </c>
      <c r="P58" s="142">
        <f>P59+P60</f>
        <v>8585.9699999999993</v>
      </c>
      <c r="Q58" s="142">
        <f t="shared" ref="Q58:V58" si="24">Q59+Q60</f>
        <v>0</v>
      </c>
      <c r="R58" s="142">
        <f t="shared" si="24"/>
        <v>0</v>
      </c>
      <c r="S58" s="143">
        <f>S59+S60</f>
        <v>1102168</v>
      </c>
      <c r="T58" s="147">
        <f t="shared" si="24"/>
        <v>0</v>
      </c>
      <c r="U58" s="143">
        <f t="shared" si="24"/>
        <v>0</v>
      </c>
      <c r="V58" s="142">
        <f t="shared" si="24"/>
        <v>0</v>
      </c>
    </row>
    <row r="59" spans="1:22" ht="12" customHeight="1" x14ac:dyDescent="0.2">
      <c r="A59" s="98"/>
      <c r="B59" s="99">
        <v>3132</v>
      </c>
      <c r="C59" s="100" t="s">
        <v>88</v>
      </c>
      <c r="D59" s="46"/>
      <c r="E59" s="46"/>
      <c r="F59" s="47"/>
      <c r="G59" s="85">
        <v>1042402.3</v>
      </c>
      <c r="H59" s="144">
        <v>0</v>
      </c>
      <c r="I59" s="144">
        <v>1074282</v>
      </c>
      <c r="J59" s="85">
        <v>1109491.03</v>
      </c>
      <c r="K59" s="76">
        <f t="shared" si="8"/>
        <v>106.43597294441886</v>
      </c>
      <c r="L59" s="77">
        <f t="shared" si="10"/>
        <v>103.27744763479237</v>
      </c>
      <c r="M59" s="101">
        <v>3132</v>
      </c>
      <c r="N59" s="100" t="s">
        <v>89</v>
      </c>
      <c r="O59" s="79">
        <v>0</v>
      </c>
      <c r="P59" s="79">
        <v>8585.9699999999993</v>
      </c>
      <c r="Q59" s="79">
        <v>0</v>
      </c>
      <c r="R59" s="79">
        <v>0</v>
      </c>
      <c r="S59" s="145">
        <v>1100905</v>
      </c>
      <c r="T59" s="79"/>
      <c r="U59" s="80">
        <v>0</v>
      </c>
      <c r="V59" s="79">
        <v>0</v>
      </c>
    </row>
    <row r="60" spans="1:22" ht="12" customHeight="1" x14ac:dyDescent="0.2">
      <c r="A60" s="98"/>
      <c r="B60" s="99">
        <v>3133</v>
      </c>
      <c r="C60" s="100" t="s">
        <v>90</v>
      </c>
      <c r="D60" s="46"/>
      <c r="E60" s="46"/>
      <c r="F60" s="47"/>
      <c r="G60" s="85">
        <v>1178.25</v>
      </c>
      <c r="H60" s="75"/>
      <c r="I60" s="75"/>
      <c r="J60" s="85">
        <v>1262.79</v>
      </c>
      <c r="K60" s="76">
        <f t="shared" si="8"/>
        <v>107.17504774029281</v>
      </c>
      <c r="L60" s="77" t="e">
        <f t="shared" si="10"/>
        <v>#DIV/0!</v>
      </c>
      <c r="M60" s="101">
        <v>3133</v>
      </c>
      <c r="N60" s="100" t="s">
        <v>90</v>
      </c>
      <c r="O60" s="89"/>
      <c r="P60" s="79"/>
      <c r="Q60" s="79">
        <v>0</v>
      </c>
      <c r="R60" s="79">
        <v>0</v>
      </c>
      <c r="S60" s="80">
        <v>1263</v>
      </c>
      <c r="T60" s="79">
        <v>0</v>
      </c>
      <c r="U60" s="80">
        <v>0</v>
      </c>
      <c r="V60" s="79">
        <v>0</v>
      </c>
    </row>
    <row r="61" spans="1:22" s="63" customFormat="1" ht="12" customHeight="1" x14ac:dyDescent="0.2">
      <c r="A61" s="137"/>
      <c r="B61" s="140">
        <v>32</v>
      </c>
      <c r="C61" s="130" t="s">
        <v>91</v>
      </c>
      <c r="D61" s="148" t="e">
        <f>D62+D66+D73</f>
        <v>#REF!</v>
      </c>
      <c r="E61" s="148">
        <f>E62+E66+E73</f>
        <v>117021.15</v>
      </c>
      <c r="F61" s="148">
        <f>F62+F66+F73</f>
        <v>84728.48</v>
      </c>
      <c r="G61" s="108">
        <f>G62+G66+G73+G85+G83</f>
        <v>2111972.3499999996</v>
      </c>
      <c r="H61" s="109">
        <f>H62+H66+H73+H85+H83</f>
        <v>0</v>
      </c>
      <c r="I61" s="109">
        <f>I62+I66+I73+I85+I83</f>
        <v>1329790</v>
      </c>
      <c r="J61" s="108">
        <f>J62+J66+J73+J85+J83</f>
        <v>1699959.9400000002</v>
      </c>
      <c r="K61" s="76">
        <f t="shared" si="8"/>
        <v>80.491581246316997</v>
      </c>
      <c r="L61" s="59">
        <f t="shared" si="10"/>
        <v>127.83672158761912</v>
      </c>
      <c r="M61" s="131">
        <v>32</v>
      </c>
      <c r="N61" s="130" t="s">
        <v>91</v>
      </c>
      <c r="O61" s="142">
        <f>O62+O66+O73+O85+O83</f>
        <v>961705.79</v>
      </c>
      <c r="P61" s="142">
        <f>P62+P66+P73+P85+P83</f>
        <v>579376.06999999995</v>
      </c>
      <c r="Q61" s="142">
        <f t="shared" ref="Q61:V61" si="25">Q62+Q66+Q73+Q85+Q83</f>
        <v>17273.66</v>
      </c>
      <c r="R61" s="142">
        <f t="shared" si="25"/>
        <v>37222.959999999999</v>
      </c>
      <c r="S61" s="143">
        <f>S62+S66+S73+S83+S85</f>
        <v>104382</v>
      </c>
      <c r="T61" s="142">
        <f t="shared" si="25"/>
        <v>0</v>
      </c>
      <c r="U61" s="143">
        <f t="shared" si="25"/>
        <v>0</v>
      </c>
      <c r="V61" s="142">
        <f t="shared" si="25"/>
        <v>0</v>
      </c>
    </row>
    <row r="62" spans="1:22" s="63" customFormat="1" ht="12.75" customHeight="1" x14ac:dyDescent="0.2">
      <c r="A62" s="137"/>
      <c r="B62" s="140">
        <v>321</v>
      </c>
      <c r="C62" s="130" t="s">
        <v>92</v>
      </c>
      <c r="D62" s="149" t="e">
        <f t="shared" ref="D62:J62" si="26">SUM(D63:D65)</f>
        <v>#REF!</v>
      </c>
      <c r="E62" s="149">
        <f t="shared" si="26"/>
        <v>29967.629999999997</v>
      </c>
      <c r="F62" s="149">
        <f t="shared" si="26"/>
        <v>27027.35</v>
      </c>
      <c r="G62" s="108">
        <f t="shared" ref="G62" si="27">SUM(G63:G65)</f>
        <v>245269.37</v>
      </c>
      <c r="H62" s="109">
        <f>SUM(H63:H65)</f>
        <v>0</v>
      </c>
      <c r="I62" s="109">
        <f t="shared" si="26"/>
        <v>281500</v>
      </c>
      <c r="J62" s="108">
        <f t="shared" si="26"/>
        <v>401949.47</v>
      </c>
      <c r="K62" s="76">
        <f t="shared" si="8"/>
        <v>163.88082621160564</v>
      </c>
      <c r="L62" s="59">
        <f t="shared" si="10"/>
        <v>142.78844404973356</v>
      </c>
      <c r="M62" s="131">
        <v>321</v>
      </c>
      <c r="N62" s="130" t="s">
        <v>92</v>
      </c>
      <c r="O62" s="142">
        <f>SUM(O63:O65)</f>
        <v>278866.67</v>
      </c>
      <c r="P62" s="142">
        <f>SUM(P63:P65)</f>
        <v>67366</v>
      </c>
      <c r="Q62" s="142">
        <f t="shared" ref="Q62:V62" si="28">SUM(Q63:Q65)</f>
        <v>6562.84</v>
      </c>
      <c r="R62" s="142">
        <f t="shared" si="28"/>
        <v>3199.96</v>
      </c>
      <c r="S62" s="143">
        <f>SUM(S63:S65)</f>
        <v>45954</v>
      </c>
      <c r="T62" s="142">
        <f t="shared" si="28"/>
        <v>0</v>
      </c>
      <c r="U62" s="143">
        <f t="shared" si="28"/>
        <v>0</v>
      </c>
      <c r="V62" s="142">
        <f t="shared" si="28"/>
        <v>0</v>
      </c>
    </row>
    <row r="63" spans="1:22" ht="12" customHeight="1" x14ac:dyDescent="0.2">
      <c r="A63" s="137"/>
      <c r="B63" s="99">
        <v>3211</v>
      </c>
      <c r="C63" s="100" t="s">
        <v>93</v>
      </c>
      <c r="D63" s="150" t="e">
        <f>#REF!</f>
        <v>#REF!</v>
      </c>
      <c r="E63" s="150">
        <v>4268.28</v>
      </c>
      <c r="F63" s="150">
        <v>1048</v>
      </c>
      <c r="G63" s="85">
        <v>55412.28</v>
      </c>
      <c r="H63" s="144">
        <v>0</v>
      </c>
      <c r="I63" s="144">
        <v>72500</v>
      </c>
      <c r="J63" s="85">
        <v>100346.8</v>
      </c>
      <c r="K63" s="76">
        <f t="shared" si="8"/>
        <v>181.09126713428864</v>
      </c>
      <c r="L63" s="77">
        <f t="shared" si="10"/>
        <v>138.40937931034483</v>
      </c>
      <c r="M63" s="101">
        <v>3211</v>
      </c>
      <c r="N63" s="100" t="s">
        <v>94</v>
      </c>
      <c r="O63" s="88">
        <v>63700</v>
      </c>
      <c r="P63" s="88">
        <v>1000</v>
      </c>
      <c r="Q63" s="88">
        <v>5962.84</v>
      </c>
      <c r="R63" s="88">
        <v>3199.96</v>
      </c>
      <c r="S63" s="151">
        <v>26484</v>
      </c>
      <c r="T63" s="88"/>
      <c r="U63" s="151">
        <v>0</v>
      </c>
      <c r="V63" s="88"/>
    </row>
    <row r="64" spans="1:22" ht="12" customHeight="1" x14ac:dyDescent="0.2">
      <c r="A64" s="137"/>
      <c r="B64" s="99">
        <v>3212</v>
      </c>
      <c r="C64" s="100" t="s">
        <v>95</v>
      </c>
      <c r="D64" s="150">
        <v>25296.400000000001</v>
      </c>
      <c r="E64" s="150">
        <v>25699.35</v>
      </c>
      <c r="F64" s="150">
        <v>25699.35</v>
      </c>
      <c r="G64" s="85">
        <v>178137.56</v>
      </c>
      <c r="H64" s="144">
        <v>0</v>
      </c>
      <c r="I64" s="144">
        <v>200000</v>
      </c>
      <c r="J64" s="85">
        <v>272427.98</v>
      </c>
      <c r="K64" s="76">
        <f t="shared" si="8"/>
        <v>152.93124032910296</v>
      </c>
      <c r="L64" s="77">
        <f t="shared" si="10"/>
        <v>136.21399</v>
      </c>
      <c r="M64" s="101">
        <v>3212</v>
      </c>
      <c r="N64" s="100" t="s">
        <v>96</v>
      </c>
      <c r="O64" s="88">
        <v>206061.98</v>
      </c>
      <c r="P64" s="88">
        <v>66366</v>
      </c>
      <c r="Q64" s="88"/>
      <c r="R64" s="88"/>
      <c r="S64" s="151">
        <v>19470</v>
      </c>
      <c r="T64" s="88"/>
      <c r="U64" s="151"/>
      <c r="V64" s="88"/>
    </row>
    <row r="65" spans="1:22" ht="12" customHeight="1" x14ac:dyDescent="0.2">
      <c r="A65" s="137"/>
      <c r="B65" s="99">
        <v>3213</v>
      </c>
      <c r="C65" s="100" t="s">
        <v>97</v>
      </c>
      <c r="D65" s="150" t="e">
        <f>#REF!</f>
        <v>#REF!</v>
      </c>
      <c r="E65" s="150">
        <v>0</v>
      </c>
      <c r="F65" s="150">
        <v>280</v>
      </c>
      <c r="G65" s="85">
        <v>11719.53</v>
      </c>
      <c r="H65" s="144">
        <v>0</v>
      </c>
      <c r="I65" s="144">
        <v>9000</v>
      </c>
      <c r="J65" s="85">
        <v>29174.69</v>
      </c>
      <c r="K65" s="76">
        <f t="shared" si="8"/>
        <v>248.94078516800585</v>
      </c>
      <c r="L65" s="77">
        <f t="shared" si="10"/>
        <v>324.1632222222222</v>
      </c>
      <c r="M65" s="101">
        <v>3213</v>
      </c>
      <c r="N65" s="100" t="s">
        <v>97</v>
      </c>
      <c r="O65" s="88">
        <v>9104.69</v>
      </c>
      <c r="P65" s="88"/>
      <c r="Q65" s="88">
        <v>600</v>
      </c>
      <c r="R65" s="88">
        <v>0</v>
      </c>
      <c r="S65" s="151"/>
      <c r="T65" s="88"/>
      <c r="U65" s="151"/>
      <c r="V65" s="88"/>
    </row>
    <row r="66" spans="1:22" s="63" customFormat="1" ht="12.75" customHeight="1" x14ac:dyDescent="0.2">
      <c r="A66" s="137"/>
      <c r="B66" s="140">
        <v>322</v>
      </c>
      <c r="C66" s="130" t="s">
        <v>98</v>
      </c>
      <c r="D66" s="149" t="e">
        <f>SUM(D67:D71)</f>
        <v>#REF!</v>
      </c>
      <c r="E66" s="149">
        <f>SUM(E67:E71)</f>
        <v>62807.07</v>
      </c>
      <c r="F66" s="149">
        <f>SUM(F67:F71)</f>
        <v>37435.47</v>
      </c>
      <c r="G66" s="108">
        <f>SUM(G67:G72)</f>
        <v>547967.16999999993</v>
      </c>
      <c r="H66" s="109">
        <f>SUM(H67:H72)</f>
        <v>0</v>
      </c>
      <c r="I66" s="109">
        <f>SUM(I67:I72)</f>
        <v>508500</v>
      </c>
      <c r="J66" s="108">
        <f>SUM(J67:J72)</f>
        <v>536515</v>
      </c>
      <c r="K66" s="76">
        <f t="shared" si="8"/>
        <v>97.910062750657133</v>
      </c>
      <c r="L66" s="59">
        <f t="shared" si="10"/>
        <v>105.50934119960669</v>
      </c>
      <c r="M66" s="131">
        <v>322</v>
      </c>
      <c r="N66" s="130" t="s">
        <v>98</v>
      </c>
      <c r="O66" s="142">
        <f>SUM(O67:O72)</f>
        <v>447292.74000000005</v>
      </c>
      <c r="P66" s="142">
        <f>SUM(P67:P72)</f>
        <v>77698.929999999993</v>
      </c>
      <c r="Q66" s="142">
        <f>SUM(Q67:Q72)</f>
        <v>7959.21</v>
      </c>
      <c r="R66" s="142">
        <f t="shared" ref="R66:V66" si="29">SUM(R67:R72)</f>
        <v>2753</v>
      </c>
      <c r="S66" s="143">
        <f>SUM(S67:S72)</f>
        <v>811</v>
      </c>
      <c r="T66" s="142">
        <f t="shared" si="29"/>
        <v>0</v>
      </c>
      <c r="U66" s="143">
        <f t="shared" si="29"/>
        <v>0</v>
      </c>
      <c r="V66" s="142">
        <f t="shared" si="29"/>
        <v>0</v>
      </c>
    </row>
    <row r="67" spans="1:22" ht="12" customHeight="1" x14ac:dyDescent="0.2">
      <c r="A67" s="137"/>
      <c r="B67" s="99">
        <v>3221</v>
      </c>
      <c r="C67" s="100" t="s">
        <v>99</v>
      </c>
      <c r="D67" s="150" t="e">
        <f>#REF!</f>
        <v>#REF!</v>
      </c>
      <c r="E67" s="150">
        <v>20732.68</v>
      </c>
      <c r="F67" s="150">
        <v>2950.83</v>
      </c>
      <c r="G67" s="85">
        <v>167299.51</v>
      </c>
      <c r="H67" s="144">
        <v>0</v>
      </c>
      <c r="I67" s="144">
        <v>141000</v>
      </c>
      <c r="J67" s="85">
        <v>154686.39999999999</v>
      </c>
      <c r="K67" s="76">
        <f t="shared" si="8"/>
        <v>92.460760943053558</v>
      </c>
      <c r="L67" s="77">
        <f t="shared" si="10"/>
        <v>109.70666666666666</v>
      </c>
      <c r="M67" s="101">
        <v>3221</v>
      </c>
      <c r="N67" s="100" t="s">
        <v>99</v>
      </c>
      <c r="O67" s="88">
        <v>141894.1</v>
      </c>
      <c r="P67" s="88">
        <v>2966.84</v>
      </c>
      <c r="Q67" s="88">
        <v>7009.86</v>
      </c>
      <c r="R67" s="88">
        <v>2753</v>
      </c>
      <c r="S67" s="151">
        <v>62</v>
      </c>
      <c r="T67" s="88"/>
      <c r="U67" s="151" t="s">
        <v>5</v>
      </c>
      <c r="V67" s="88"/>
    </row>
    <row r="68" spans="1:22" ht="12" customHeight="1" x14ac:dyDescent="0.2">
      <c r="A68" s="137"/>
      <c r="B68" s="99">
        <v>3222</v>
      </c>
      <c r="C68" s="100" t="s">
        <v>100</v>
      </c>
      <c r="D68" s="150"/>
      <c r="E68" s="150"/>
      <c r="F68" s="150"/>
      <c r="G68" s="85">
        <v>11443.46</v>
      </c>
      <c r="H68" s="144">
        <v>0</v>
      </c>
      <c r="I68" s="144">
        <v>22000</v>
      </c>
      <c r="J68" s="85">
        <v>3889.14</v>
      </c>
      <c r="K68" s="76">
        <f t="shared" si="8"/>
        <v>33.98570012915674</v>
      </c>
      <c r="L68" s="77">
        <f t="shared" si="10"/>
        <v>17.67790909090909</v>
      </c>
      <c r="M68" s="101">
        <v>3222</v>
      </c>
      <c r="N68" s="100" t="s">
        <v>101</v>
      </c>
      <c r="O68" s="88">
        <v>661.71</v>
      </c>
      <c r="P68" s="88">
        <v>2620.91</v>
      </c>
      <c r="Q68" s="88"/>
      <c r="R68" s="88">
        <v>0</v>
      </c>
      <c r="S68" s="151">
        <v>607</v>
      </c>
      <c r="T68" s="88">
        <v>0</v>
      </c>
      <c r="U68" s="151"/>
      <c r="V68" s="88"/>
    </row>
    <row r="69" spans="1:22" ht="12" customHeight="1" x14ac:dyDescent="0.2">
      <c r="A69" s="137"/>
      <c r="B69" s="100">
        <v>3223</v>
      </c>
      <c r="C69" s="100" t="s">
        <v>102</v>
      </c>
      <c r="D69" s="150" t="e">
        <f>#REF!</f>
        <v>#REF!</v>
      </c>
      <c r="E69" s="150">
        <v>39563.99</v>
      </c>
      <c r="F69" s="150">
        <v>34484.639999999999</v>
      </c>
      <c r="G69" s="85">
        <v>295424.74</v>
      </c>
      <c r="H69" s="144">
        <v>0</v>
      </c>
      <c r="I69" s="144">
        <v>276000</v>
      </c>
      <c r="J69" s="85">
        <v>295221.89</v>
      </c>
      <c r="K69" s="76">
        <f t="shared" si="8"/>
        <v>99.931336150113907</v>
      </c>
      <c r="L69" s="77">
        <f t="shared" si="10"/>
        <v>106.96445289855072</v>
      </c>
      <c r="M69" s="101">
        <v>3223</v>
      </c>
      <c r="N69" s="100" t="s">
        <v>102</v>
      </c>
      <c r="O69" s="88">
        <v>246968.47</v>
      </c>
      <c r="P69" s="88">
        <v>48253.42</v>
      </c>
      <c r="Q69" s="88"/>
      <c r="R69" s="88">
        <v>0</v>
      </c>
      <c r="S69" s="151"/>
      <c r="T69" s="88"/>
      <c r="U69" s="151"/>
      <c r="V69" s="88"/>
    </row>
    <row r="70" spans="1:22" ht="12" customHeight="1" x14ac:dyDescent="0.2">
      <c r="A70" s="137"/>
      <c r="B70" s="99">
        <v>3224</v>
      </c>
      <c r="C70" s="100" t="s">
        <v>103</v>
      </c>
      <c r="D70" s="150"/>
      <c r="E70" s="150">
        <v>0</v>
      </c>
      <c r="F70" s="150"/>
      <c r="G70" s="85">
        <v>30502.79</v>
      </c>
      <c r="H70" s="144">
        <v>0</v>
      </c>
      <c r="I70" s="144">
        <v>40000</v>
      </c>
      <c r="J70" s="85">
        <v>33400.230000000003</v>
      </c>
      <c r="K70" s="76">
        <f t="shared" si="8"/>
        <v>109.49893435977496</v>
      </c>
      <c r="L70" s="77">
        <f t="shared" si="10"/>
        <v>83.500575000000012</v>
      </c>
      <c r="M70" s="101">
        <v>3224</v>
      </c>
      <c r="N70" s="100" t="s">
        <v>103</v>
      </c>
      <c r="O70" s="88">
        <v>31946.38</v>
      </c>
      <c r="P70" s="88">
        <v>362.5</v>
      </c>
      <c r="Q70" s="88">
        <v>949.35</v>
      </c>
      <c r="R70" s="88">
        <v>0</v>
      </c>
      <c r="S70" s="151">
        <v>142</v>
      </c>
      <c r="T70" s="88"/>
      <c r="U70" s="151"/>
      <c r="V70" s="88"/>
    </row>
    <row r="71" spans="1:22" ht="12" customHeight="1" x14ac:dyDescent="0.2">
      <c r="A71" s="137"/>
      <c r="B71" s="99">
        <v>3225</v>
      </c>
      <c r="C71" s="100" t="s">
        <v>104</v>
      </c>
      <c r="D71" s="150" t="e">
        <f>#REF!</f>
        <v>#REF!</v>
      </c>
      <c r="E71" s="150">
        <v>2510.4</v>
      </c>
      <c r="F71" s="150"/>
      <c r="G71" s="85">
        <v>41049.769999999997</v>
      </c>
      <c r="H71" s="144">
        <v>0</v>
      </c>
      <c r="I71" s="144">
        <v>16500</v>
      </c>
      <c r="J71" s="85">
        <v>41829.83</v>
      </c>
      <c r="K71" s="76">
        <f t="shared" si="8"/>
        <v>101.90027861301051</v>
      </c>
      <c r="L71" s="77">
        <f t="shared" si="10"/>
        <v>253.51412121212121</v>
      </c>
      <c r="M71" s="101">
        <v>3225</v>
      </c>
      <c r="N71" s="100" t="s">
        <v>104</v>
      </c>
      <c r="O71" s="88">
        <v>18334.57</v>
      </c>
      <c r="P71" s="88">
        <v>23495.26</v>
      </c>
      <c r="Q71" s="88"/>
      <c r="R71" s="88">
        <v>0</v>
      </c>
      <c r="S71" s="151"/>
      <c r="T71" s="88">
        <v>0</v>
      </c>
      <c r="U71" s="151">
        <v>0</v>
      </c>
      <c r="V71" s="88"/>
    </row>
    <row r="72" spans="1:22" ht="12" customHeight="1" x14ac:dyDescent="0.2">
      <c r="A72" s="137"/>
      <c r="B72" s="99">
        <v>3227</v>
      </c>
      <c r="C72" s="100" t="s">
        <v>105</v>
      </c>
      <c r="D72" s="150"/>
      <c r="E72" s="150"/>
      <c r="F72" s="150"/>
      <c r="G72" s="85">
        <v>2246.9</v>
      </c>
      <c r="H72" s="144">
        <v>0</v>
      </c>
      <c r="I72" s="144">
        <v>13000</v>
      </c>
      <c r="J72" s="85">
        <v>7487.51</v>
      </c>
      <c r="K72" s="76">
        <f t="shared" si="8"/>
        <v>333.23734923672617</v>
      </c>
      <c r="L72" s="77">
        <f t="shared" si="10"/>
        <v>57.596230769230772</v>
      </c>
      <c r="M72" s="101">
        <v>3227</v>
      </c>
      <c r="N72" s="100" t="s">
        <v>105</v>
      </c>
      <c r="O72" s="88">
        <v>7487.51</v>
      </c>
      <c r="P72" s="88"/>
      <c r="Q72" s="88"/>
      <c r="R72" s="88">
        <v>0</v>
      </c>
      <c r="S72" s="151"/>
      <c r="T72" s="88"/>
      <c r="U72" s="151"/>
      <c r="V72" s="88"/>
    </row>
    <row r="73" spans="1:22" s="63" customFormat="1" ht="12" customHeight="1" x14ac:dyDescent="0.2">
      <c r="A73" s="137"/>
      <c r="B73" s="140">
        <v>323</v>
      </c>
      <c r="C73" s="130" t="s">
        <v>106</v>
      </c>
      <c r="D73" s="149" t="e">
        <f t="shared" ref="D73:J73" si="30">SUM(D74:D82)</f>
        <v>#REF!</v>
      </c>
      <c r="E73" s="149">
        <f t="shared" si="30"/>
        <v>24246.45</v>
      </c>
      <c r="F73" s="149">
        <f t="shared" si="30"/>
        <v>20265.66</v>
      </c>
      <c r="G73" s="108">
        <f t="shared" si="30"/>
        <v>1253953.7799999998</v>
      </c>
      <c r="H73" s="109">
        <f>H74+H75+H76+H77+H78+H79+H80+H81+H82</f>
        <v>0</v>
      </c>
      <c r="I73" s="109">
        <f t="shared" si="30"/>
        <v>431500</v>
      </c>
      <c r="J73" s="108">
        <f t="shared" si="30"/>
        <v>669139.61</v>
      </c>
      <c r="K73" s="76">
        <f t="shared" si="8"/>
        <v>53.362382304075041</v>
      </c>
      <c r="L73" s="141">
        <f t="shared" si="10"/>
        <v>155.07291077636151</v>
      </c>
      <c r="M73" s="131">
        <v>323</v>
      </c>
      <c r="N73" s="130" t="s">
        <v>106</v>
      </c>
      <c r="O73" s="142">
        <f>SUM(O74:O82)</f>
        <v>220496.37999999998</v>
      </c>
      <c r="P73" s="142">
        <f>SUM(P74:P82)</f>
        <v>432739.31</v>
      </c>
      <c r="Q73" s="142">
        <f t="shared" ref="Q73:V73" si="31">SUM(Q74:Q82)</f>
        <v>803.58</v>
      </c>
      <c r="R73" s="142">
        <f t="shared" si="31"/>
        <v>8600</v>
      </c>
      <c r="S73" s="143">
        <f t="shared" si="31"/>
        <v>6500</v>
      </c>
      <c r="T73" s="142">
        <f t="shared" si="31"/>
        <v>0</v>
      </c>
      <c r="U73" s="143">
        <f t="shared" si="31"/>
        <v>0</v>
      </c>
      <c r="V73" s="142">
        <f t="shared" si="31"/>
        <v>0</v>
      </c>
    </row>
    <row r="74" spans="1:22" ht="12" customHeight="1" x14ac:dyDescent="0.2">
      <c r="A74" s="137"/>
      <c r="B74" s="99">
        <v>3231</v>
      </c>
      <c r="C74" s="100" t="s">
        <v>107</v>
      </c>
      <c r="D74" s="150" t="e">
        <f>#REF!</f>
        <v>#REF!</v>
      </c>
      <c r="E74" s="150">
        <v>2408.13</v>
      </c>
      <c r="F74" s="150">
        <v>1811.55</v>
      </c>
      <c r="G74" s="85">
        <v>9645.8799999999992</v>
      </c>
      <c r="H74" s="144">
        <v>0</v>
      </c>
      <c r="I74" s="144">
        <v>11000</v>
      </c>
      <c r="J74" s="85">
        <v>31103.47</v>
      </c>
      <c r="K74" s="76">
        <f t="shared" si="8"/>
        <v>322.45342052772793</v>
      </c>
      <c r="L74" s="152">
        <f t="shared" si="10"/>
        <v>282.75881818181819</v>
      </c>
      <c r="M74" s="101">
        <v>3231</v>
      </c>
      <c r="N74" s="100" t="s">
        <v>107</v>
      </c>
      <c r="O74" s="88">
        <v>7579.69</v>
      </c>
      <c r="P74" s="88">
        <v>14900</v>
      </c>
      <c r="Q74" s="88">
        <v>4.62</v>
      </c>
      <c r="R74" s="88">
        <v>8600</v>
      </c>
      <c r="S74" s="151">
        <v>19</v>
      </c>
      <c r="T74" s="88"/>
      <c r="U74" s="151"/>
      <c r="V74" s="153"/>
    </row>
    <row r="75" spans="1:22" ht="12" customHeight="1" x14ac:dyDescent="0.2">
      <c r="A75" s="137"/>
      <c r="B75" s="99">
        <v>3232</v>
      </c>
      <c r="C75" s="100" t="s">
        <v>108</v>
      </c>
      <c r="D75" s="150">
        <v>0</v>
      </c>
      <c r="E75" s="150">
        <v>0</v>
      </c>
      <c r="F75" s="150">
        <v>0</v>
      </c>
      <c r="G75" s="85">
        <v>1109221</v>
      </c>
      <c r="H75" s="144">
        <v>0</v>
      </c>
      <c r="I75" s="144">
        <v>243000</v>
      </c>
      <c r="J75" s="85">
        <v>468343.49</v>
      </c>
      <c r="K75" s="76">
        <f t="shared" si="8"/>
        <v>42.222739201655934</v>
      </c>
      <c r="L75" s="152">
        <f t="shared" si="10"/>
        <v>192.73394650205762</v>
      </c>
      <c r="M75" s="101">
        <v>3232</v>
      </c>
      <c r="N75" s="100" t="s">
        <v>109</v>
      </c>
      <c r="O75" s="88">
        <v>65750.759999999995</v>
      </c>
      <c r="P75" s="88">
        <v>402592.73</v>
      </c>
      <c r="Q75" s="88">
        <v>0</v>
      </c>
      <c r="R75" s="88">
        <v>0</v>
      </c>
      <c r="S75" s="151"/>
      <c r="T75" s="88"/>
      <c r="U75" s="151"/>
      <c r="V75" s="153"/>
    </row>
    <row r="76" spans="1:22" ht="12" customHeight="1" x14ac:dyDescent="0.2">
      <c r="A76" s="137"/>
      <c r="B76" s="99">
        <v>3233</v>
      </c>
      <c r="C76" s="100" t="s">
        <v>110</v>
      </c>
      <c r="D76" s="150" t="e">
        <f>#REF!</f>
        <v>#REF!</v>
      </c>
      <c r="E76" s="150">
        <v>336</v>
      </c>
      <c r="F76" s="150">
        <v>336</v>
      </c>
      <c r="G76" s="85"/>
      <c r="H76" s="144">
        <v>0</v>
      </c>
      <c r="I76" s="144">
        <v>5500</v>
      </c>
      <c r="J76" s="85">
        <v>4209</v>
      </c>
      <c r="K76" s="76" t="e">
        <f t="shared" si="8"/>
        <v>#DIV/0!</v>
      </c>
      <c r="L76" s="77">
        <f t="shared" si="10"/>
        <v>76.527272727272731</v>
      </c>
      <c r="M76" s="101">
        <v>3233</v>
      </c>
      <c r="N76" s="100" t="s">
        <v>110</v>
      </c>
      <c r="O76" s="88">
        <v>4209</v>
      </c>
      <c r="P76" s="88"/>
      <c r="Q76" s="88"/>
      <c r="R76" s="88">
        <v>0</v>
      </c>
      <c r="S76" s="151"/>
      <c r="T76" s="88"/>
      <c r="U76" s="151"/>
      <c r="V76" s="154"/>
    </row>
    <row r="77" spans="1:22" ht="12" customHeight="1" x14ac:dyDescent="0.2">
      <c r="A77" s="137"/>
      <c r="B77" s="99">
        <v>3234</v>
      </c>
      <c r="C77" s="100" t="s">
        <v>111</v>
      </c>
      <c r="D77" s="150"/>
      <c r="E77" s="150"/>
      <c r="F77" s="150"/>
      <c r="G77" s="85">
        <v>62345.11</v>
      </c>
      <c r="H77" s="144">
        <v>0</v>
      </c>
      <c r="I77" s="144">
        <v>62000</v>
      </c>
      <c r="J77" s="85">
        <v>61895.24</v>
      </c>
      <c r="K77" s="76">
        <f t="shared" si="8"/>
        <v>99.278419750963621</v>
      </c>
      <c r="L77" s="77">
        <f t="shared" si="10"/>
        <v>99.831032258064511</v>
      </c>
      <c r="M77" s="101">
        <v>3234</v>
      </c>
      <c r="N77" s="100" t="s">
        <v>111</v>
      </c>
      <c r="O77" s="88">
        <v>61096.28</v>
      </c>
      <c r="P77" s="88"/>
      <c r="Q77" s="88">
        <v>798.96</v>
      </c>
      <c r="R77" s="88">
        <v>0</v>
      </c>
      <c r="S77" s="151"/>
      <c r="T77" s="88">
        <v>0</v>
      </c>
      <c r="U77" s="151"/>
      <c r="V77" s="154"/>
    </row>
    <row r="78" spans="1:22" ht="12" customHeight="1" x14ac:dyDescent="0.2">
      <c r="A78" s="137"/>
      <c r="B78" s="99">
        <v>3235</v>
      </c>
      <c r="C78" s="100" t="s">
        <v>112</v>
      </c>
      <c r="D78" s="150" t="e">
        <f>#REF!</f>
        <v>#REF!</v>
      </c>
      <c r="E78" s="150">
        <v>15097.5</v>
      </c>
      <c r="F78" s="150">
        <v>14182.5</v>
      </c>
      <c r="G78" s="85">
        <v>37881</v>
      </c>
      <c r="H78" s="144">
        <v>0</v>
      </c>
      <c r="I78" s="144">
        <v>65000</v>
      </c>
      <c r="J78" s="85">
        <v>57279</v>
      </c>
      <c r="K78" s="76">
        <f t="shared" si="8"/>
        <v>151.20772946859904</v>
      </c>
      <c r="L78" s="77">
        <f t="shared" si="10"/>
        <v>88.121538461538464</v>
      </c>
      <c r="M78" s="101">
        <v>3235</v>
      </c>
      <c r="N78" s="100" t="s">
        <v>112</v>
      </c>
      <c r="O78" s="155">
        <v>57279</v>
      </c>
      <c r="P78" s="155"/>
      <c r="Q78" s="155"/>
      <c r="R78" s="155">
        <v>0</v>
      </c>
      <c r="S78" s="156"/>
      <c r="T78" s="155"/>
      <c r="U78" s="156"/>
      <c r="V78" s="154"/>
    </row>
    <row r="79" spans="1:22" ht="12" customHeight="1" x14ac:dyDescent="0.2">
      <c r="A79" s="137"/>
      <c r="B79" s="99">
        <v>3236</v>
      </c>
      <c r="C79" s="100" t="s">
        <v>113</v>
      </c>
      <c r="D79" s="150" t="e">
        <f>#REF!</f>
        <v>#REF!</v>
      </c>
      <c r="E79" s="150">
        <v>0</v>
      </c>
      <c r="F79" s="150">
        <v>0</v>
      </c>
      <c r="G79" s="85">
        <v>14276.92</v>
      </c>
      <c r="H79" s="144">
        <v>0</v>
      </c>
      <c r="I79" s="144">
        <v>10500</v>
      </c>
      <c r="J79" s="85">
        <v>17800</v>
      </c>
      <c r="K79" s="76">
        <f t="shared" si="8"/>
        <v>124.67675100792049</v>
      </c>
      <c r="L79" s="77">
        <f t="shared" si="10"/>
        <v>169.52380952380952</v>
      </c>
      <c r="M79" s="101">
        <v>3236</v>
      </c>
      <c r="N79" s="100" t="s">
        <v>114</v>
      </c>
      <c r="O79" s="88">
        <v>11850</v>
      </c>
      <c r="P79" s="88"/>
      <c r="Q79" s="88"/>
      <c r="R79" s="88">
        <v>0</v>
      </c>
      <c r="S79" s="151">
        <v>5950</v>
      </c>
      <c r="T79" s="88"/>
      <c r="U79" s="151"/>
      <c r="V79" s="153"/>
    </row>
    <row r="80" spans="1:22" ht="12" customHeight="1" x14ac:dyDescent="0.2">
      <c r="A80" s="137"/>
      <c r="B80" s="99">
        <v>3237</v>
      </c>
      <c r="C80" s="100" t="s">
        <v>115</v>
      </c>
      <c r="D80" s="150"/>
      <c r="E80" s="150">
        <v>0</v>
      </c>
      <c r="F80" s="150"/>
      <c r="G80" s="85"/>
      <c r="H80" s="144">
        <v>0</v>
      </c>
      <c r="I80" s="144">
        <v>500</v>
      </c>
      <c r="J80" s="85">
        <v>143.24</v>
      </c>
      <c r="K80" s="76" t="e">
        <f t="shared" si="8"/>
        <v>#DIV/0!</v>
      </c>
      <c r="L80" s="77">
        <f t="shared" si="10"/>
        <v>28.648</v>
      </c>
      <c r="M80" s="101">
        <v>3237</v>
      </c>
      <c r="N80" s="100" t="s">
        <v>115</v>
      </c>
      <c r="O80" s="88">
        <v>143.24</v>
      </c>
      <c r="P80" s="88"/>
      <c r="Q80" s="88"/>
      <c r="R80" s="88">
        <v>0</v>
      </c>
      <c r="S80" s="151"/>
      <c r="T80" s="88"/>
      <c r="U80" s="151"/>
      <c r="V80" s="153"/>
    </row>
    <row r="81" spans="1:22" ht="12" customHeight="1" x14ac:dyDescent="0.2">
      <c r="A81" s="137"/>
      <c r="B81" s="99">
        <v>3238</v>
      </c>
      <c r="C81" s="71" t="s">
        <v>116</v>
      </c>
      <c r="D81" s="157" t="e">
        <f>#REF!</f>
        <v>#REF!</v>
      </c>
      <c r="E81" s="157">
        <v>0</v>
      </c>
      <c r="F81" s="157"/>
      <c r="G81" s="85">
        <v>17268.240000000002</v>
      </c>
      <c r="H81" s="144">
        <v>0</v>
      </c>
      <c r="I81" s="144">
        <v>26000</v>
      </c>
      <c r="J81" s="85">
        <v>25495.54</v>
      </c>
      <c r="K81" s="76">
        <f t="shared" si="8"/>
        <v>147.64411428147858</v>
      </c>
      <c r="L81" s="77">
        <f t="shared" si="10"/>
        <v>98.059769230769234</v>
      </c>
      <c r="M81" s="101">
        <v>3238</v>
      </c>
      <c r="N81" s="71" t="s">
        <v>117</v>
      </c>
      <c r="O81" s="89">
        <v>9717.7800000000007</v>
      </c>
      <c r="P81" s="89">
        <v>15246.58</v>
      </c>
      <c r="Q81" s="89"/>
      <c r="R81" s="89">
        <v>0</v>
      </c>
      <c r="S81" s="158">
        <v>531</v>
      </c>
      <c r="T81" s="89"/>
      <c r="U81" s="158"/>
      <c r="V81" s="154"/>
    </row>
    <row r="82" spans="1:22" ht="12" customHeight="1" x14ac:dyDescent="0.2">
      <c r="A82" s="137"/>
      <c r="B82" s="99">
        <v>3239</v>
      </c>
      <c r="C82" s="100" t="s">
        <v>118</v>
      </c>
      <c r="D82" s="150" t="e">
        <f>#REF!</f>
        <v>#REF!</v>
      </c>
      <c r="E82" s="150">
        <v>6404.82</v>
      </c>
      <c r="F82" s="150">
        <v>3935.61</v>
      </c>
      <c r="G82" s="85">
        <v>3315.63</v>
      </c>
      <c r="H82" s="144">
        <v>0</v>
      </c>
      <c r="I82" s="144">
        <v>8000</v>
      </c>
      <c r="J82" s="85">
        <v>2870.63</v>
      </c>
      <c r="K82" s="76">
        <f t="shared" si="8"/>
        <v>86.578719579687728</v>
      </c>
      <c r="L82" s="77">
        <f t="shared" si="10"/>
        <v>35.882875000000006</v>
      </c>
      <c r="M82" s="101">
        <v>3239</v>
      </c>
      <c r="N82" s="100" t="s">
        <v>118</v>
      </c>
      <c r="O82" s="88">
        <v>2870.63</v>
      </c>
      <c r="P82" s="88"/>
      <c r="Q82" s="88">
        <v>0</v>
      </c>
      <c r="R82" s="88"/>
      <c r="S82" s="151"/>
      <c r="T82" s="88">
        <v>0</v>
      </c>
      <c r="U82" s="151">
        <v>0</v>
      </c>
      <c r="V82" s="154"/>
    </row>
    <row r="83" spans="1:22" s="161" customFormat="1" ht="12" customHeight="1" x14ac:dyDescent="0.2">
      <c r="A83" s="137"/>
      <c r="B83" s="140">
        <v>324</v>
      </c>
      <c r="C83" s="130" t="s">
        <v>119</v>
      </c>
      <c r="D83" s="159"/>
      <c r="E83" s="159"/>
      <c r="F83" s="159"/>
      <c r="G83" s="160">
        <f>G84</f>
        <v>0</v>
      </c>
      <c r="H83" s="109">
        <f>H84</f>
        <v>0</v>
      </c>
      <c r="I83" s="109">
        <f>I84</f>
        <v>0</v>
      </c>
      <c r="J83" s="160">
        <f>J84</f>
        <v>193</v>
      </c>
      <c r="K83" s="76" t="e">
        <f t="shared" si="8"/>
        <v>#DIV/0!</v>
      </c>
      <c r="L83" s="84" t="e">
        <f t="shared" si="10"/>
        <v>#DIV/0!</v>
      </c>
      <c r="M83" s="131">
        <v>324</v>
      </c>
      <c r="N83" s="130" t="s">
        <v>119</v>
      </c>
      <c r="O83" s="142">
        <f>O84</f>
        <v>0</v>
      </c>
      <c r="P83" s="142"/>
      <c r="Q83" s="142">
        <f t="shared" ref="Q83:V83" si="32">Q84</f>
        <v>0</v>
      </c>
      <c r="R83" s="142">
        <f t="shared" si="32"/>
        <v>0</v>
      </c>
      <c r="S83" s="143">
        <f t="shared" si="32"/>
        <v>193</v>
      </c>
      <c r="T83" s="142">
        <f t="shared" si="32"/>
        <v>0</v>
      </c>
      <c r="U83" s="143">
        <f t="shared" si="32"/>
        <v>0</v>
      </c>
      <c r="V83" s="142">
        <f t="shared" si="32"/>
        <v>0</v>
      </c>
    </row>
    <row r="84" spans="1:22" ht="12" customHeight="1" x14ac:dyDescent="0.2">
      <c r="A84" s="137"/>
      <c r="B84" s="99">
        <v>3241</v>
      </c>
      <c r="C84" s="100" t="s">
        <v>119</v>
      </c>
      <c r="D84" s="150"/>
      <c r="E84" s="150"/>
      <c r="F84" s="150"/>
      <c r="G84" s="162">
        <v>0</v>
      </c>
      <c r="H84" s="163"/>
      <c r="I84" s="163">
        <v>0</v>
      </c>
      <c r="J84" s="162">
        <v>193</v>
      </c>
      <c r="K84" s="76" t="e">
        <f t="shared" si="8"/>
        <v>#DIV/0!</v>
      </c>
      <c r="L84" s="77" t="e">
        <f t="shared" si="10"/>
        <v>#DIV/0!</v>
      </c>
      <c r="M84" s="101">
        <v>3241</v>
      </c>
      <c r="N84" s="100" t="s">
        <v>119</v>
      </c>
      <c r="O84" s="88">
        <v>0</v>
      </c>
      <c r="P84" s="88"/>
      <c r="Q84" s="88">
        <v>0</v>
      </c>
      <c r="R84" s="88">
        <v>0</v>
      </c>
      <c r="S84" s="151">
        <v>193</v>
      </c>
      <c r="T84" s="88">
        <v>0</v>
      </c>
      <c r="U84" s="151">
        <v>0</v>
      </c>
      <c r="V84" s="88"/>
    </row>
    <row r="85" spans="1:22" s="63" customFormat="1" ht="13.5" customHeight="1" x14ac:dyDescent="0.2">
      <c r="A85" s="137"/>
      <c r="B85" s="140">
        <v>329</v>
      </c>
      <c r="C85" s="130" t="s">
        <v>120</v>
      </c>
      <c r="D85" s="149" t="e">
        <f t="shared" ref="D85:J85" si="33">SUM(D86:D91)</f>
        <v>#REF!</v>
      </c>
      <c r="E85" s="149">
        <f t="shared" si="33"/>
        <v>1782.5</v>
      </c>
      <c r="F85" s="149">
        <f t="shared" si="33"/>
        <v>0</v>
      </c>
      <c r="G85" s="108">
        <f>SUM(G86:G91)</f>
        <v>64782.03</v>
      </c>
      <c r="H85" s="109">
        <f>SUM(H86:H91)</f>
        <v>0</v>
      </c>
      <c r="I85" s="109">
        <f t="shared" si="33"/>
        <v>108290</v>
      </c>
      <c r="J85" s="108">
        <f t="shared" si="33"/>
        <v>92162.86</v>
      </c>
      <c r="K85" s="76">
        <f t="shared" si="8"/>
        <v>142.26608829639949</v>
      </c>
      <c r="L85" s="59">
        <f t="shared" si="10"/>
        <v>85.107452211653893</v>
      </c>
      <c r="M85" s="131">
        <v>329</v>
      </c>
      <c r="N85" s="130" t="s">
        <v>120</v>
      </c>
      <c r="O85" s="142">
        <f>SUM(O86:O91)</f>
        <v>15050</v>
      </c>
      <c r="P85" s="142">
        <f>SUM(P86:P91)</f>
        <v>1571.83</v>
      </c>
      <c r="Q85" s="142">
        <f t="shared" ref="Q85:V85" si="34">SUM(Q86:Q91)</f>
        <v>1948.03</v>
      </c>
      <c r="R85" s="142">
        <f t="shared" si="34"/>
        <v>22670</v>
      </c>
      <c r="S85" s="143">
        <f>S86+S88+S89+S91+S90</f>
        <v>50924</v>
      </c>
      <c r="T85" s="142">
        <f t="shared" si="34"/>
        <v>0</v>
      </c>
      <c r="U85" s="143">
        <f t="shared" si="34"/>
        <v>0</v>
      </c>
      <c r="V85" s="142">
        <f t="shared" si="34"/>
        <v>0</v>
      </c>
    </row>
    <row r="86" spans="1:22" ht="12" customHeight="1" x14ac:dyDescent="0.2">
      <c r="A86" s="137"/>
      <c r="B86" s="99">
        <v>3293</v>
      </c>
      <c r="C86" s="100" t="s">
        <v>121</v>
      </c>
      <c r="D86" s="150" t="e">
        <f>#REF!</f>
        <v>#REF!</v>
      </c>
      <c r="E86" s="150">
        <v>1782.5</v>
      </c>
      <c r="F86" s="150"/>
      <c r="G86" s="85">
        <v>4786.9399999999996</v>
      </c>
      <c r="H86" s="144">
        <v>0</v>
      </c>
      <c r="I86" s="144">
        <v>7500</v>
      </c>
      <c r="J86" s="85">
        <v>9973.66</v>
      </c>
      <c r="K86" s="76">
        <f t="shared" si="8"/>
        <v>208.35147296602844</v>
      </c>
      <c r="L86" s="77">
        <f t="shared" si="10"/>
        <v>132.98213333333334</v>
      </c>
      <c r="M86" s="101">
        <v>3293</v>
      </c>
      <c r="N86" s="100" t="s">
        <v>121</v>
      </c>
      <c r="O86" s="88">
        <v>5124.9399999999996</v>
      </c>
      <c r="P86" s="88">
        <v>1571.83</v>
      </c>
      <c r="Q86" s="88">
        <v>1948.03</v>
      </c>
      <c r="R86" s="88">
        <v>0</v>
      </c>
      <c r="S86" s="151">
        <v>1329</v>
      </c>
      <c r="T86" s="88"/>
      <c r="U86" s="151">
        <v>0</v>
      </c>
      <c r="V86" s="88"/>
    </row>
    <row r="87" spans="1:22" ht="11.25" customHeight="1" x14ac:dyDescent="0.2">
      <c r="A87" s="137"/>
      <c r="B87" s="99">
        <v>3294</v>
      </c>
      <c r="C87" s="100" t="s">
        <v>122</v>
      </c>
      <c r="D87" s="150"/>
      <c r="E87" s="150">
        <v>0</v>
      </c>
      <c r="F87" s="150"/>
      <c r="G87" s="85">
        <v>250</v>
      </c>
      <c r="H87" s="144">
        <v>0</v>
      </c>
      <c r="I87" s="144">
        <v>250</v>
      </c>
      <c r="J87" s="85">
        <v>250</v>
      </c>
      <c r="K87" s="76">
        <f t="shared" si="8"/>
        <v>100</v>
      </c>
      <c r="L87" s="77" t="s">
        <v>5</v>
      </c>
      <c r="M87" s="101">
        <v>3294</v>
      </c>
      <c r="N87" s="100" t="s">
        <v>122</v>
      </c>
      <c r="O87" s="88">
        <v>250</v>
      </c>
      <c r="P87" s="88"/>
      <c r="Q87" s="88">
        <v>0</v>
      </c>
      <c r="R87" s="88">
        <v>0</v>
      </c>
      <c r="S87" s="151"/>
      <c r="T87" s="88"/>
      <c r="U87" s="151"/>
      <c r="V87" s="88"/>
    </row>
    <row r="88" spans="1:22" ht="11.25" customHeight="1" x14ac:dyDescent="0.2">
      <c r="A88" s="137"/>
      <c r="B88" s="99">
        <v>3295</v>
      </c>
      <c r="C88" s="100" t="s">
        <v>123</v>
      </c>
      <c r="D88" s="150"/>
      <c r="E88" s="150"/>
      <c r="F88" s="150"/>
      <c r="G88" s="85">
        <v>10410</v>
      </c>
      <c r="H88" s="144">
        <v>0</v>
      </c>
      <c r="I88" s="144">
        <v>30540</v>
      </c>
      <c r="J88" s="85">
        <v>13832.5</v>
      </c>
      <c r="K88" s="76">
        <f t="shared" si="8"/>
        <v>132.87704130643613</v>
      </c>
      <c r="L88" s="77">
        <f t="shared" ref="L88:L95" si="35">J88/I88*100</f>
        <v>45.293058284217416</v>
      </c>
      <c r="M88" s="101">
        <v>3295</v>
      </c>
      <c r="N88" s="100" t="s">
        <v>124</v>
      </c>
      <c r="O88" s="88">
        <v>2670</v>
      </c>
      <c r="P88" s="88"/>
      <c r="Q88" s="88"/>
      <c r="R88" s="88">
        <v>0</v>
      </c>
      <c r="S88" s="151">
        <v>11163</v>
      </c>
      <c r="T88" s="88"/>
      <c r="U88" s="151"/>
      <c r="V88" s="88"/>
    </row>
    <row r="89" spans="1:22" ht="15.75" hidden="1" customHeight="1" x14ac:dyDescent="0.2">
      <c r="A89" s="137"/>
      <c r="B89" s="99"/>
      <c r="C89" s="164"/>
      <c r="D89" s="150"/>
      <c r="E89" s="150"/>
      <c r="F89" s="150"/>
      <c r="G89" s="85">
        <v>0</v>
      </c>
      <c r="H89" s="163">
        <v>0</v>
      </c>
      <c r="I89" s="163">
        <v>0</v>
      </c>
      <c r="J89" s="85">
        <v>0</v>
      </c>
      <c r="K89" s="76" t="e">
        <f t="shared" si="8"/>
        <v>#DIV/0!</v>
      </c>
      <c r="L89" s="77" t="e">
        <f t="shared" si="35"/>
        <v>#DIV/0!</v>
      </c>
      <c r="M89" s="101"/>
      <c r="N89" s="164"/>
      <c r="O89" s="88">
        <v>0</v>
      </c>
      <c r="P89" s="88"/>
      <c r="Q89" s="88"/>
      <c r="R89" s="88"/>
      <c r="S89" s="151">
        <v>0</v>
      </c>
      <c r="T89" s="88"/>
      <c r="U89" s="151"/>
      <c r="V89" s="88"/>
    </row>
    <row r="90" spans="1:22" ht="18.75" hidden="1" customHeight="1" x14ac:dyDescent="0.2">
      <c r="A90" s="137"/>
      <c r="B90" s="99">
        <v>3296</v>
      </c>
      <c r="C90" s="164" t="s">
        <v>125</v>
      </c>
      <c r="D90" s="150"/>
      <c r="E90" s="150"/>
      <c r="F90" s="150"/>
      <c r="G90" s="85">
        <v>32187.5</v>
      </c>
      <c r="H90" s="163"/>
      <c r="I90" s="163">
        <v>50000</v>
      </c>
      <c r="J90" s="85">
        <v>38112.5</v>
      </c>
      <c r="K90" s="76">
        <f t="shared" si="8"/>
        <v>118.40776699029125</v>
      </c>
      <c r="L90" s="77">
        <f t="shared" si="35"/>
        <v>76.224999999999994</v>
      </c>
      <c r="M90" s="101">
        <v>3296</v>
      </c>
      <c r="N90" s="164" t="s">
        <v>125</v>
      </c>
      <c r="O90" s="88"/>
      <c r="P90" s="88"/>
      <c r="Q90" s="88"/>
      <c r="R90" s="88"/>
      <c r="S90" s="151">
        <v>38113</v>
      </c>
      <c r="T90" s="88"/>
      <c r="U90" s="151"/>
      <c r="V90" s="88"/>
    </row>
    <row r="91" spans="1:22" ht="11.25" customHeight="1" x14ac:dyDescent="0.2">
      <c r="A91" s="137"/>
      <c r="B91" s="99">
        <v>3299</v>
      </c>
      <c r="C91" s="165" t="s">
        <v>126</v>
      </c>
      <c r="D91" s="150" t="e">
        <f>#REF!</f>
        <v>#REF!</v>
      </c>
      <c r="E91" s="150">
        <v>0</v>
      </c>
      <c r="F91" s="150"/>
      <c r="G91" s="85">
        <v>17147.59</v>
      </c>
      <c r="H91" s="163">
        <v>0</v>
      </c>
      <c r="I91" s="163">
        <v>20000</v>
      </c>
      <c r="J91" s="85">
        <v>29994.2</v>
      </c>
      <c r="K91" s="76">
        <f t="shared" ref="K91:K153" si="36">J91/G91*100</f>
        <v>174.91787475674425</v>
      </c>
      <c r="L91" s="77">
        <f t="shared" si="35"/>
        <v>149.971</v>
      </c>
      <c r="M91" s="101">
        <v>3299</v>
      </c>
      <c r="N91" s="100" t="s">
        <v>120</v>
      </c>
      <c r="O91" s="88">
        <v>7005.06</v>
      </c>
      <c r="P91" s="88"/>
      <c r="Q91" s="88"/>
      <c r="R91" s="88">
        <v>22670</v>
      </c>
      <c r="S91" s="151">
        <v>319</v>
      </c>
      <c r="T91" s="88"/>
      <c r="U91" s="151"/>
      <c r="V91" s="88"/>
    </row>
    <row r="92" spans="1:22" s="63" customFormat="1" ht="13.5" customHeight="1" x14ac:dyDescent="0.2">
      <c r="A92" s="137"/>
      <c r="B92" s="140">
        <v>34</v>
      </c>
      <c r="C92" s="130" t="s">
        <v>127</v>
      </c>
      <c r="D92" s="149" t="e">
        <f t="shared" ref="D92:J92" si="37">D93</f>
        <v>#REF!</v>
      </c>
      <c r="E92" s="149">
        <f t="shared" si="37"/>
        <v>134.4</v>
      </c>
      <c r="F92" s="149">
        <f t="shared" si="37"/>
        <v>46.07</v>
      </c>
      <c r="G92" s="108">
        <f t="shared" si="37"/>
        <v>28452.19</v>
      </c>
      <c r="H92" s="109">
        <f t="shared" si="37"/>
        <v>0</v>
      </c>
      <c r="I92" s="109">
        <f t="shared" si="37"/>
        <v>75105</v>
      </c>
      <c r="J92" s="108">
        <f t="shared" si="37"/>
        <v>34769.65</v>
      </c>
      <c r="K92" s="76">
        <f t="shared" si="36"/>
        <v>122.20377412072673</v>
      </c>
      <c r="L92" s="59">
        <f t="shared" si="35"/>
        <v>46.294720724319291</v>
      </c>
      <c r="M92" s="131">
        <v>34</v>
      </c>
      <c r="N92" s="130" t="s">
        <v>127</v>
      </c>
      <c r="O92" s="142">
        <f>O93</f>
        <v>4544.21</v>
      </c>
      <c r="P92" s="142"/>
      <c r="Q92" s="142">
        <f t="shared" ref="Q92:V92" si="38">Q93</f>
        <v>0.62</v>
      </c>
      <c r="R92" s="142">
        <f t="shared" si="38"/>
        <v>0</v>
      </c>
      <c r="S92" s="143">
        <f>S93</f>
        <v>30225</v>
      </c>
      <c r="T92" s="142">
        <f t="shared" si="38"/>
        <v>0</v>
      </c>
      <c r="U92" s="143">
        <f t="shared" si="38"/>
        <v>0</v>
      </c>
      <c r="V92" s="142">
        <f t="shared" si="38"/>
        <v>0</v>
      </c>
    </row>
    <row r="93" spans="1:22" s="63" customFormat="1" ht="13.5" customHeight="1" x14ac:dyDescent="0.2">
      <c r="A93" s="137"/>
      <c r="B93" s="140">
        <v>343</v>
      </c>
      <c r="C93" s="130" t="s">
        <v>128</v>
      </c>
      <c r="D93" s="149" t="e">
        <f>SUM(D94:D95)</f>
        <v>#REF!</v>
      </c>
      <c r="E93" s="149">
        <f>SUM(E94:E95)</f>
        <v>134.4</v>
      </c>
      <c r="F93" s="149">
        <f>SUM(F94:F95)</f>
        <v>46.07</v>
      </c>
      <c r="G93" s="108">
        <f>SUM(G94:G96)</f>
        <v>28452.19</v>
      </c>
      <c r="H93" s="109">
        <f>SUM(H94:H96)</f>
        <v>0</v>
      </c>
      <c r="I93" s="109">
        <f>SUM(I94:I96)</f>
        <v>75105</v>
      </c>
      <c r="J93" s="108">
        <f>SUM(J94:J96)</f>
        <v>34769.65</v>
      </c>
      <c r="K93" s="76">
        <f t="shared" si="36"/>
        <v>122.20377412072673</v>
      </c>
      <c r="L93" s="59">
        <f t="shared" si="35"/>
        <v>46.294720724319291</v>
      </c>
      <c r="M93" s="131">
        <v>343</v>
      </c>
      <c r="N93" s="130" t="s">
        <v>128</v>
      </c>
      <c r="O93" s="142">
        <f>SUM(O94:O96)</f>
        <v>4544.21</v>
      </c>
      <c r="P93" s="142"/>
      <c r="Q93" s="142">
        <f t="shared" ref="Q93:V93" si="39">SUM(Q94:Q96)</f>
        <v>0.62</v>
      </c>
      <c r="R93" s="142">
        <f t="shared" si="39"/>
        <v>0</v>
      </c>
      <c r="S93" s="143">
        <f>SUM(S94:S96)</f>
        <v>30225</v>
      </c>
      <c r="T93" s="142">
        <f t="shared" si="39"/>
        <v>0</v>
      </c>
      <c r="U93" s="143">
        <f t="shared" si="39"/>
        <v>0</v>
      </c>
      <c r="V93" s="142">
        <f t="shared" si="39"/>
        <v>0</v>
      </c>
    </row>
    <row r="94" spans="1:22" ht="12" customHeight="1" x14ac:dyDescent="0.2">
      <c r="A94" s="137"/>
      <c r="B94" s="99">
        <v>3431</v>
      </c>
      <c r="C94" s="100" t="s">
        <v>129</v>
      </c>
      <c r="D94" s="150" t="e">
        <f>#REF!</f>
        <v>#REF!</v>
      </c>
      <c r="E94" s="150"/>
      <c r="F94" s="150"/>
      <c r="G94" s="85">
        <v>4066.59</v>
      </c>
      <c r="H94" s="144">
        <v>0</v>
      </c>
      <c r="I94" s="144">
        <v>4000</v>
      </c>
      <c r="J94" s="85">
        <v>4496.8999999999996</v>
      </c>
      <c r="K94" s="76">
        <f t="shared" si="36"/>
        <v>110.58159293167</v>
      </c>
      <c r="L94" s="77">
        <f t="shared" si="35"/>
        <v>112.42249999999999</v>
      </c>
      <c r="M94" s="101">
        <v>3431</v>
      </c>
      <c r="N94" s="100" t="s">
        <v>129</v>
      </c>
      <c r="O94" s="88">
        <v>4496.8999999999996</v>
      </c>
      <c r="P94" s="88"/>
      <c r="Q94" s="88"/>
      <c r="R94" s="88">
        <v>0</v>
      </c>
      <c r="S94" s="151"/>
      <c r="T94" s="88"/>
      <c r="U94" s="151"/>
      <c r="V94" s="88"/>
    </row>
    <row r="95" spans="1:22" ht="12" customHeight="1" x14ac:dyDescent="0.2">
      <c r="A95" s="137"/>
      <c r="B95" s="99">
        <v>3433</v>
      </c>
      <c r="C95" s="100" t="s">
        <v>130</v>
      </c>
      <c r="D95" s="150" t="e">
        <f>#REF!</f>
        <v>#REF!</v>
      </c>
      <c r="E95" s="150">
        <v>134.4</v>
      </c>
      <c r="F95" s="150">
        <v>46.07</v>
      </c>
      <c r="G95" s="85">
        <v>24365.599999999999</v>
      </c>
      <c r="H95" s="144">
        <v>0</v>
      </c>
      <c r="I95" s="144">
        <v>71105</v>
      </c>
      <c r="J95" s="85">
        <v>30272.75</v>
      </c>
      <c r="K95" s="76">
        <f t="shared" si="36"/>
        <v>124.24381094658044</v>
      </c>
      <c r="L95" s="77">
        <f t="shared" si="35"/>
        <v>42.574713451937271</v>
      </c>
      <c r="M95" s="101">
        <v>3433</v>
      </c>
      <c r="N95" s="100" t="s">
        <v>130</v>
      </c>
      <c r="O95" s="88">
        <v>47.31</v>
      </c>
      <c r="P95" s="88"/>
      <c r="Q95" s="88">
        <v>0.62</v>
      </c>
      <c r="R95" s="88">
        <v>0</v>
      </c>
      <c r="S95" s="151">
        <v>30225</v>
      </c>
      <c r="T95" s="88"/>
      <c r="U95" s="151"/>
      <c r="V95" s="88"/>
    </row>
    <row r="96" spans="1:22" ht="10.5" customHeight="1" x14ac:dyDescent="0.2">
      <c r="A96" s="137"/>
      <c r="B96" s="99">
        <v>3434</v>
      </c>
      <c r="C96" s="100" t="s">
        <v>131</v>
      </c>
      <c r="D96" s="150"/>
      <c r="E96" s="150"/>
      <c r="F96" s="150"/>
      <c r="G96" s="85">
        <v>20</v>
      </c>
      <c r="H96" s="163">
        <v>0</v>
      </c>
      <c r="I96" s="163">
        <v>0</v>
      </c>
      <c r="J96" s="135">
        <v>0</v>
      </c>
      <c r="K96" s="76">
        <f t="shared" si="36"/>
        <v>0</v>
      </c>
      <c r="L96" s="77">
        <v>0</v>
      </c>
      <c r="M96" s="101">
        <v>3434</v>
      </c>
      <c r="N96" s="100" t="s">
        <v>131</v>
      </c>
      <c r="O96" s="88"/>
      <c r="P96" s="88"/>
      <c r="Q96" s="88">
        <v>0</v>
      </c>
      <c r="R96" s="88"/>
      <c r="S96" s="151"/>
      <c r="T96" s="88"/>
      <c r="U96" s="151"/>
      <c r="V96" s="88"/>
    </row>
    <row r="97" spans="1:22" s="161" customFormat="1" ht="15.75" customHeight="1" x14ac:dyDescent="0.2">
      <c r="A97" s="137"/>
      <c r="B97" s="140">
        <v>36</v>
      </c>
      <c r="C97" s="130" t="s">
        <v>132</v>
      </c>
      <c r="D97" s="159"/>
      <c r="E97" s="159"/>
      <c r="F97" s="159"/>
      <c r="G97" s="160">
        <f t="shared" ref="G97:L98" si="40">G98</f>
        <v>0</v>
      </c>
      <c r="H97" s="109">
        <f t="shared" si="40"/>
        <v>0</v>
      </c>
      <c r="I97" s="109">
        <f t="shared" si="40"/>
        <v>0</v>
      </c>
      <c r="J97" s="160">
        <f t="shared" si="40"/>
        <v>0</v>
      </c>
      <c r="K97" s="76" t="e">
        <f t="shared" si="36"/>
        <v>#DIV/0!</v>
      </c>
      <c r="L97" s="166">
        <f t="shared" si="40"/>
        <v>0</v>
      </c>
      <c r="M97" s="131">
        <v>36</v>
      </c>
      <c r="N97" s="130" t="s">
        <v>132</v>
      </c>
      <c r="O97" s="142">
        <f>O98</f>
        <v>0</v>
      </c>
      <c r="P97" s="142"/>
      <c r="Q97" s="142">
        <f t="shared" ref="Q97:V98" si="41">Q98</f>
        <v>0</v>
      </c>
      <c r="R97" s="142">
        <f t="shared" si="41"/>
        <v>0</v>
      </c>
      <c r="S97" s="143">
        <f t="shared" si="41"/>
        <v>0</v>
      </c>
      <c r="T97" s="142">
        <f t="shared" si="41"/>
        <v>0</v>
      </c>
      <c r="U97" s="143">
        <f t="shared" si="41"/>
        <v>0</v>
      </c>
      <c r="V97" s="142">
        <f t="shared" si="41"/>
        <v>0</v>
      </c>
    </row>
    <row r="98" spans="1:22" s="161" customFormat="1" ht="16.5" customHeight="1" x14ac:dyDescent="0.2">
      <c r="A98" s="137"/>
      <c r="B98" s="140">
        <v>366</v>
      </c>
      <c r="C98" s="130" t="s">
        <v>133</v>
      </c>
      <c r="D98" s="159"/>
      <c r="E98" s="159"/>
      <c r="F98" s="159"/>
      <c r="G98" s="160">
        <f t="shared" si="40"/>
        <v>0</v>
      </c>
      <c r="H98" s="109">
        <f t="shared" si="40"/>
        <v>0</v>
      </c>
      <c r="I98" s="109">
        <f t="shared" si="40"/>
        <v>0</v>
      </c>
      <c r="J98" s="160">
        <f t="shared" si="40"/>
        <v>0</v>
      </c>
      <c r="K98" s="76" t="e">
        <f t="shared" si="36"/>
        <v>#DIV/0!</v>
      </c>
      <c r="L98" s="166">
        <f t="shared" si="40"/>
        <v>0</v>
      </c>
      <c r="M98" s="131">
        <v>366</v>
      </c>
      <c r="N98" s="130" t="s">
        <v>133</v>
      </c>
      <c r="O98" s="142">
        <f>O99</f>
        <v>0</v>
      </c>
      <c r="P98" s="142"/>
      <c r="Q98" s="142">
        <f t="shared" si="41"/>
        <v>0</v>
      </c>
      <c r="R98" s="142">
        <f t="shared" si="41"/>
        <v>0</v>
      </c>
      <c r="S98" s="143">
        <f t="shared" si="41"/>
        <v>0</v>
      </c>
      <c r="T98" s="142">
        <f t="shared" si="41"/>
        <v>0</v>
      </c>
      <c r="U98" s="143">
        <f t="shared" si="41"/>
        <v>0</v>
      </c>
      <c r="V98" s="142">
        <f t="shared" si="41"/>
        <v>0</v>
      </c>
    </row>
    <row r="99" spans="1:22" ht="11.25" customHeight="1" x14ac:dyDescent="0.2">
      <c r="A99" s="137"/>
      <c r="B99" s="99">
        <v>3661</v>
      </c>
      <c r="C99" s="100" t="s">
        <v>134</v>
      </c>
      <c r="D99" s="150"/>
      <c r="E99" s="150"/>
      <c r="F99" s="150"/>
      <c r="G99" s="167">
        <v>0</v>
      </c>
      <c r="H99" s="163">
        <v>0</v>
      </c>
      <c r="I99" s="163">
        <v>0</v>
      </c>
      <c r="J99" s="167">
        <v>0</v>
      </c>
      <c r="K99" s="76" t="e">
        <f t="shared" si="36"/>
        <v>#DIV/0!</v>
      </c>
      <c r="L99" s="76">
        <v>0</v>
      </c>
      <c r="M99" s="101">
        <v>3661</v>
      </c>
      <c r="N99" s="100" t="s">
        <v>134</v>
      </c>
      <c r="O99" s="88"/>
      <c r="P99" s="88"/>
      <c r="Q99" s="88"/>
      <c r="R99" s="88"/>
      <c r="S99" s="151">
        <v>0</v>
      </c>
      <c r="T99" s="88">
        <v>0</v>
      </c>
      <c r="U99" s="151">
        <v>0</v>
      </c>
      <c r="V99" s="88"/>
    </row>
    <row r="100" spans="1:22" s="63" customFormat="1" ht="13.5" customHeight="1" x14ac:dyDescent="0.2">
      <c r="A100" s="137"/>
      <c r="B100" s="140">
        <v>37</v>
      </c>
      <c r="C100" s="130" t="s">
        <v>135</v>
      </c>
      <c r="D100" s="149" t="e">
        <f t="shared" ref="D100:J100" si="42">D101</f>
        <v>#REF!</v>
      </c>
      <c r="E100" s="149" t="e">
        <f t="shared" si="42"/>
        <v>#REF!</v>
      </c>
      <c r="F100" s="149" t="e">
        <f t="shared" si="42"/>
        <v>#REF!</v>
      </c>
      <c r="G100" s="108">
        <f t="shared" si="42"/>
        <v>0</v>
      </c>
      <c r="H100" s="109">
        <f t="shared" si="42"/>
        <v>0</v>
      </c>
      <c r="I100" s="109">
        <f t="shared" si="42"/>
        <v>0</v>
      </c>
      <c r="J100" s="108">
        <f t="shared" si="42"/>
        <v>0</v>
      </c>
      <c r="K100" s="76" t="e">
        <f t="shared" si="36"/>
        <v>#DIV/0!</v>
      </c>
      <c r="L100" s="141" t="e">
        <f>J100/I100*100</f>
        <v>#DIV/0!</v>
      </c>
      <c r="M100" s="131">
        <v>37</v>
      </c>
      <c r="N100" s="130" t="s">
        <v>135</v>
      </c>
      <c r="O100" s="142">
        <f>O101</f>
        <v>0</v>
      </c>
      <c r="P100" s="142"/>
      <c r="Q100" s="142">
        <f t="shared" ref="Q100:V100" si="43">Q101</f>
        <v>0</v>
      </c>
      <c r="R100" s="142">
        <f t="shared" si="43"/>
        <v>0</v>
      </c>
      <c r="S100" s="143">
        <f t="shared" si="43"/>
        <v>0</v>
      </c>
      <c r="T100" s="142">
        <f t="shared" si="43"/>
        <v>0</v>
      </c>
      <c r="U100" s="143">
        <f t="shared" si="43"/>
        <v>0</v>
      </c>
      <c r="V100" s="142">
        <f t="shared" si="43"/>
        <v>0</v>
      </c>
    </row>
    <row r="101" spans="1:22" s="63" customFormat="1" ht="13.5" customHeight="1" x14ac:dyDescent="0.2">
      <c r="A101" s="137"/>
      <c r="B101" s="140">
        <v>372</v>
      </c>
      <c r="C101" s="130" t="s">
        <v>136</v>
      </c>
      <c r="D101" s="149" t="e">
        <f>#REF!</f>
        <v>#REF!</v>
      </c>
      <c r="E101" s="149" t="e">
        <f>#REF!</f>
        <v>#REF!</v>
      </c>
      <c r="F101" s="149" t="e">
        <f>#REF!</f>
        <v>#REF!</v>
      </c>
      <c r="G101" s="108">
        <f>G103+G102</f>
        <v>0</v>
      </c>
      <c r="H101" s="109">
        <f>H103+H102</f>
        <v>0</v>
      </c>
      <c r="I101" s="109">
        <f>I103+I102</f>
        <v>0</v>
      </c>
      <c r="J101" s="108">
        <f>J103+J102</f>
        <v>0</v>
      </c>
      <c r="K101" s="76" t="e">
        <f t="shared" si="36"/>
        <v>#DIV/0!</v>
      </c>
      <c r="L101" s="141" t="e">
        <f>J101/I101*100</f>
        <v>#DIV/0!</v>
      </c>
      <c r="M101" s="131">
        <v>372</v>
      </c>
      <c r="N101" s="130" t="s">
        <v>136</v>
      </c>
      <c r="O101" s="142">
        <f>O103+O102</f>
        <v>0</v>
      </c>
      <c r="P101" s="142"/>
      <c r="Q101" s="142">
        <f t="shared" ref="Q101:V101" si="44">Q103+Q102</f>
        <v>0</v>
      </c>
      <c r="R101" s="142">
        <f t="shared" si="44"/>
        <v>0</v>
      </c>
      <c r="S101" s="143">
        <f t="shared" si="44"/>
        <v>0</v>
      </c>
      <c r="T101" s="142">
        <f t="shared" si="44"/>
        <v>0</v>
      </c>
      <c r="U101" s="143">
        <f t="shared" si="44"/>
        <v>0</v>
      </c>
      <c r="V101" s="142">
        <f t="shared" si="44"/>
        <v>0</v>
      </c>
    </row>
    <row r="102" spans="1:22" s="116" customFormat="1" ht="13.5" customHeight="1" x14ac:dyDescent="0.2">
      <c r="A102" s="36"/>
      <c r="B102" s="168">
        <v>3721</v>
      </c>
      <c r="C102" s="168" t="s">
        <v>137</v>
      </c>
      <c r="D102" s="169"/>
      <c r="E102" s="169"/>
      <c r="F102" s="169"/>
      <c r="G102" s="170">
        <v>0</v>
      </c>
      <c r="H102" s="170">
        <v>0</v>
      </c>
      <c r="I102" s="170">
        <v>0</v>
      </c>
      <c r="J102" s="170">
        <v>0</v>
      </c>
      <c r="K102" s="76" t="e">
        <f t="shared" si="36"/>
        <v>#DIV/0!</v>
      </c>
      <c r="L102" s="76" t="e">
        <f>J102/I102*100</f>
        <v>#DIV/0!</v>
      </c>
      <c r="M102" s="171">
        <v>3721</v>
      </c>
      <c r="N102" s="168" t="s">
        <v>137</v>
      </c>
      <c r="O102" s="172"/>
      <c r="P102" s="172"/>
      <c r="Q102" s="172">
        <v>0</v>
      </c>
      <c r="R102" s="172"/>
      <c r="S102" s="173"/>
      <c r="T102" s="172"/>
      <c r="U102" s="173"/>
      <c r="V102" s="172"/>
    </row>
    <row r="103" spans="1:22" ht="12" customHeight="1" x14ac:dyDescent="0.2">
      <c r="A103" s="137"/>
      <c r="B103" s="99">
        <v>3722</v>
      </c>
      <c r="C103" s="100" t="s">
        <v>138</v>
      </c>
      <c r="D103" s="174"/>
      <c r="E103" s="174"/>
      <c r="F103" s="174"/>
      <c r="G103" s="167">
        <v>0</v>
      </c>
      <c r="H103" s="163">
        <v>0</v>
      </c>
      <c r="I103" s="163">
        <v>0</v>
      </c>
      <c r="J103" s="167">
        <v>0</v>
      </c>
      <c r="K103" s="76" t="e">
        <f t="shared" si="36"/>
        <v>#DIV/0!</v>
      </c>
      <c r="L103" s="77" t="e">
        <f>J103/I103*100</f>
        <v>#DIV/0!</v>
      </c>
      <c r="M103" s="101">
        <v>3722</v>
      </c>
      <c r="N103" s="100" t="s">
        <v>138</v>
      </c>
      <c r="O103" s="88">
        <v>0</v>
      </c>
      <c r="P103" s="88"/>
      <c r="Q103" s="153">
        <v>0</v>
      </c>
      <c r="R103" s="153">
        <v>0</v>
      </c>
      <c r="S103" s="175">
        <v>0</v>
      </c>
      <c r="T103" s="153">
        <v>0</v>
      </c>
      <c r="U103" s="175">
        <v>0</v>
      </c>
      <c r="V103" s="153">
        <v>0</v>
      </c>
    </row>
    <row r="104" spans="1:22" s="161" customFormat="1" ht="12" customHeight="1" x14ac:dyDescent="0.2">
      <c r="A104" s="137"/>
      <c r="B104" s="140">
        <v>38</v>
      </c>
      <c r="C104" s="130" t="s">
        <v>139</v>
      </c>
      <c r="D104" s="176"/>
      <c r="E104" s="176"/>
      <c r="F104" s="176"/>
      <c r="G104" s="177">
        <f t="shared" ref="G104:J105" si="45">G105</f>
        <v>0</v>
      </c>
      <c r="H104" s="109">
        <f t="shared" si="45"/>
        <v>0</v>
      </c>
      <c r="I104" s="109">
        <f t="shared" si="45"/>
        <v>0</v>
      </c>
      <c r="J104" s="177">
        <f t="shared" si="45"/>
        <v>0</v>
      </c>
      <c r="K104" s="76" t="e">
        <f t="shared" si="36"/>
        <v>#DIV/0!</v>
      </c>
      <c r="L104" s="84"/>
      <c r="M104" s="131">
        <v>38</v>
      </c>
      <c r="N104" s="130" t="s">
        <v>139</v>
      </c>
      <c r="O104" s="142">
        <f>O105</f>
        <v>0</v>
      </c>
      <c r="P104" s="142"/>
      <c r="Q104" s="142">
        <f t="shared" ref="Q104:V105" si="46">Q105</f>
        <v>0</v>
      </c>
      <c r="R104" s="142">
        <f t="shared" si="46"/>
        <v>0</v>
      </c>
      <c r="S104" s="143">
        <f t="shared" si="46"/>
        <v>0</v>
      </c>
      <c r="T104" s="142">
        <f t="shared" si="46"/>
        <v>0</v>
      </c>
      <c r="U104" s="143">
        <f t="shared" si="46"/>
        <v>0</v>
      </c>
      <c r="V104" s="142">
        <f t="shared" si="46"/>
        <v>0</v>
      </c>
    </row>
    <row r="105" spans="1:22" s="161" customFormat="1" ht="12" customHeight="1" x14ac:dyDescent="0.2">
      <c r="A105" s="137"/>
      <c r="B105" s="140">
        <v>382</v>
      </c>
      <c r="C105" s="130" t="s">
        <v>71</v>
      </c>
      <c r="D105" s="176"/>
      <c r="E105" s="176"/>
      <c r="F105" s="176"/>
      <c r="G105" s="177">
        <f t="shared" si="45"/>
        <v>0</v>
      </c>
      <c r="H105" s="109">
        <f t="shared" si="45"/>
        <v>0</v>
      </c>
      <c r="I105" s="109">
        <f t="shared" si="45"/>
        <v>0</v>
      </c>
      <c r="J105" s="177">
        <f t="shared" si="45"/>
        <v>0</v>
      </c>
      <c r="K105" s="76" t="e">
        <f t="shared" si="36"/>
        <v>#DIV/0!</v>
      </c>
      <c r="L105" s="84"/>
      <c r="M105" s="131">
        <v>382</v>
      </c>
      <c r="N105" s="130" t="s">
        <v>71</v>
      </c>
      <c r="O105" s="142">
        <f>O106</f>
        <v>0</v>
      </c>
      <c r="P105" s="142"/>
      <c r="Q105" s="142">
        <f t="shared" si="46"/>
        <v>0</v>
      </c>
      <c r="R105" s="142">
        <f t="shared" si="46"/>
        <v>0</v>
      </c>
      <c r="S105" s="143">
        <f t="shared" si="46"/>
        <v>0</v>
      </c>
      <c r="T105" s="142">
        <f t="shared" si="46"/>
        <v>0</v>
      </c>
      <c r="U105" s="143">
        <f t="shared" si="46"/>
        <v>0</v>
      </c>
      <c r="V105" s="142">
        <f t="shared" si="46"/>
        <v>0</v>
      </c>
    </row>
    <row r="106" spans="1:22" ht="12" customHeight="1" x14ac:dyDescent="0.2">
      <c r="A106" s="137"/>
      <c r="B106" s="99">
        <v>3821</v>
      </c>
      <c r="C106" s="100" t="s">
        <v>140</v>
      </c>
      <c r="D106" s="178"/>
      <c r="E106" s="178"/>
      <c r="F106" s="178"/>
      <c r="G106" s="167">
        <v>0</v>
      </c>
      <c r="H106" s="163">
        <v>0</v>
      </c>
      <c r="I106" s="163">
        <v>0</v>
      </c>
      <c r="J106" s="167">
        <v>0</v>
      </c>
      <c r="K106" s="76" t="e">
        <f t="shared" si="36"/>
        <v>#DIV/0!</v>
      </c>
      <c r="L106" s="77"/>
      <c r="M106" s="101">
        <v>3821</v>
      </c>
      <c r="N106" s="100" t="s">
        <v>140</v>
      </c>
      <c r="O106" s="88">
        <v>0</v>
      </c>
      <c r="P106" s="88"/>
      <c r="Q106" s="153"/>
      <c r="R106" s="153"/>
      <c r="S106" s="175"/>
      <c r="T106" s="153"/>
      <c r="U106" s="175"/>
      <c r="V106" s="153"/>
    </row>
    <row r="107" spans="1:22" s="63" customFormat="1" ht="13.5" customHeight="1" x14ac:dyDescent="0.2">
      <c r="A107" s="137"/>
      <c r="B107" s="93"/>
      <c r="C107" s="94" t="s">
        <v>141</v>
      </c>
      <c r="D107" s="179"/>
      <c r="E107" s="179"/>
      <c r="F107" s="179"/>
      <c r="G107" s="108">
        <f>G51</f>
        <v>10013034.060000001</v>
      </c>
      <c r="H107" s="109"/>
      <c r="I107" s="108">
        <f>I51</f>
        <v>9236977</v>
      </c>
      <c r="J107" s="108">
        <f>J51</f>
        <v>10195188.890000001</v>
      </c>
      <c r="K107" s="76">
        <f t="shared" si="36"/>
        <v>101.81917717355692</v>
      </c>
      <c r="L107" s="59">
        <f>J107/I107*100</f>
        <v>110.37365244061992</v>
      </c>
      <c r="M107" s="95"/>
      <c r="N107" s="94" t="s">
        <v>141</v>
      </c>
      <c r="O107" s="110">
        <f>O51</f>
        <v>966250</v>
      </c>
      <c r="P107" s="110"/>
      <c r="Q107" s="110">
        <f t="shared" ref="Q107:V107" si="47">Q51</f>
        <v>17274.28</v>
      </c>
      <c r="R107" s="110">
        <f t="shared" si="47"/>
        <v>37222.959999999999</v>
      </c>
      <c r="S107" s="111">
        <f>S51</f>
        <v>8484279</v>
      </c>
      <c r="T107" s="110">
        <f t="shared" si="47"/>
        <v>0</v>
      </c>
      <c r="U107" s="111">
        <f t="shared" si="47"/>
        <v>0</v>
      </c>
      <c r="V107" s="110">
        <f t="shared" si="47"/>
        <v>0</v>
      </c>
    </row>
    <row r="108" spans="1:22" s="63" customFormat="1" ht="12" customHeight="1" x14ac:dyDescent="0.2">
      <c r="A108" s="137"/>
      <c r="B108" s="93"/>
      <c r="C108" s="94" t="s">
        <v>142</v>
      </c>
      <c r="D108" s="179"/>
      <c r="E108" s="179"/>
      <c r="F108" s="179"/>
      <c r="G108" s="180">
        <f>IF(G13&gt;G107,G13-G107,0)</f>
        <v>450243.51999999955</v>
      </c>
      <c r="H108" s="180">
        <f t="shared" ref="H108:I108" si="48">IF(H13&gt;H107,H13-H107,0)</f>
        <v>0</v>
      </c>
      <c r="I108" s="180">
        <f t="shared" si="48"/>
        <v>1965134.6999999993</v>
      </c>
      <c r="J108" s="180">
        <f>IF(J13&gt;J107,J13-J107,0)</f>
        <v>610446.94000000134</v>
      </c>
      <c r="K108" s="76">
        <f t="shared" si="36"/>
        <v>135.58150487096447</v>
      </c>
      <c r="L108" s="181">
        <f>J108/I108*100</f>
        <v>31.063872619011896</v>
      </c>
      <c r="M108" s="95"/>
      <c r="N108" s="94" t="s">
        <v>142</v>
      </c>
      <c r="O108" s="182"/>
      <c r="P108" s="182"/>
      <c r="Q108" s="183"/>
      <c r="R108" s="183"/>
      <c r="S108" s="184">
        <v>0</v>
      </c>
      <c r="T108" s="183">
        <f>IF(T13&gt;T107,T13-T107,0)</f>
        <v>0</v>
      </c>
      <c r="U108" s="184">
        <f>IF(U13&gt;U107,U13-U107,0)</f>
        <v>15164</v>
      </c>
      <c r="V108" s="183"/>
    </row>
    <row r="109" spans="1:22" s="63" customFormat="1" ht="11.25" customHeight="1" x14ac:dyDescent="0.2">
      <c r="A109" s="137"/>
      <c r="B109" s="53"/>
      <c r="C109" s="54" t="s">
        <v>143</v>
      </c>
      <c r="D109" s="185"/>
      <c r="E109" s="185"/>
      <c r="F109" s="185"/>
      <c r="G109" s="186">
        <f>IF(G107&gt;G13,G107-G13,0)</f>
        <v>0</v>
      </c>
      <c r="H109" s="187">
        <f>IF(H107&gt;H13,H107-H13,0)</f>
        <v>0</v>
      </c>
      <c r="I109" s="187">
        <f>IF(I107&gt;I13,I107-I13,0)</f>
        <v>0</v>
      </c>
      <c r="J109" s="186">
        <f>IF(J107&gt;J13,J107-J13,0)</f>
        <v>0</v>
      </c>
      <c r="K109" s="76" t="e">
        <f t="shared" si="36"/>
        <v>#DIV/0!</v>
      </c>
      <c r="L109" s="181" t="s">
        <v>5</v>
      </c>
      <c r="M109" s="60"/>
      <c r="N109" s="54" t="s">
        <v>143</v>
      </c>
      <c r="O109" s="188"/>
      <c r="P109" s="188"/>
      <c r="Q109" s="189"/>
      <c r="R109" s="189">
        <v>0</v>
      </c>
      <c r="S109" s="190">
        <f t="shared" ref="S109:V109" si="49">IF(S107&gt;S13,S107-S13,0)</f>
        <v>0</v>
      </c>
      <c r="T109" s="189">
        <f t="shared" si="49"/>
        <v>0</v>
      </c>
      <c r="U109" s="190">
        <f t="shared" si="49"/>
        <v>0</v>
      </c>
      <c r="V109" s="189">
        <f t="shared" si="49"/>
        <v>0</v>
      </c>
    </row>
    <row r="110" spans="1:22" s="203" customFormat="1" ht="12" customHeight="1" x14ac:dyDescent="0.2">
      <c r="A110" s="137"/>
      <c r="B110" s="191">
        <v>92211.21</v>
      </c>
      <c r="C110" s="191" t="s">
        <v>144</v>
      </c>
      <c r="D110" s="192"/>
      <c r="E110" s="192"/>
      <c r="F110" s="192"/>
      <c r="G110" s="193">
        <v>-140408.5</v>
      </c>
      <c r="H110" s="194">
        <v>0</v>
      </c>
      <c r="I110" s="194">
        <v>7000</v>
      </c>
      <c r="J110" s="195">
        <v>50834.91</v>
      </c>
      <c r="K110" s="76">
        <f t="shared" si="36"/>
        <v>-36.205008956010495</v>
      </c>
      <c r="L110" s="152" t="s">
        <v>5</v>
      </c>
      <c r="M110" s="196">
        <v>92211.21</v>
      </c>
      <c r="N110" s="191" t="s">
        <v>144</v>
      </c>
      <c r="O110" s="197">
        <v>0</v>
      </c>
      <c r="P110" s="198"/>
      <c r="Q110" s="198"/>
      <c r="R110" s="199">
        <v>905</v>
      </c>
      <c r="S110" s="200">
        <v>0</v>
      </c>
      <c r="T110" s="201"/>
      <c r="U110" s="202"/>
      <c r="V110" s="198">
        <v>0</v>
      </c>
    </row>
    <row r="111" spans="1:22" s="203" customFormat="1" ht="12" customHeight="1" x14ac:dyDescent="0.2">
      <c r="A111" s="137"/>
      <c r="B111" s="191">
        <v>96</v>
      </c>
      <c r="C111" s="191" t="s">
        <v>145</v>
      </c>
      <c r="D111" s="192"/>
      <c r="E111" s="192"/>
      <c r="F111" s="192"/>
      <c r="G111" s="204">
        <f>G112</f>
        <v>8335</v>
      </c>
      <c r="H111" s="194"/>
      <c r="I111" s="194"/>
      <c r="J111" s="205">
        <f>J112</f>
        <v>6135</v>
      </c>
      <c r="K111" s="76">
        <f t="shared" si="36"/>
        <v>73.605278944211165</v>
      </c>
      <c r="L111" s="152" t="s">
        <v>5</v>
      </c>
      <c r="M111" s="196">
        <v>96</v>
      </c>
      <c r="N111" s="191" t="s">
        <v>145</v>
      </c>
      <c r="O111" s="206"/>
      <c r="P111" s="207"/>
      <c r="Q111" s="207">
        <v>0</v>
      </c>
      <c r="R111" s="208"/>
      <c r="S111" s="209">
        <v>0</v>
      </c>
      <c r="T111" s="206"/>
      <c r="U111" s="210"/>
      <c r="V111" s="207"/>
    </row>
    <row r="112" spans="1:22" s="203" customFormat="1" ht="12" customHeight="1" x14ac:dyDescent="0.2">
      <c r="A112" s="137"/>
      <c r="B112" s="191">
        <v>9661</v>
      </c>
      <c r="C112" s="191" t="s">
        <v>146</v>
      </c>
      <c r="D112" s="192"/>
      <c r="E112" s="192"/>
      <c r="F112" s="192"/>
      <c r="G112" s="204">
        <v>8335</v>
      </c>
      <c r="H112" s="194"/>
      <c r="I112" s="194"/>
      <c r="J112" s="205">
        <v>6135</v>
      </c>
      <c r="K112" s="76">
        <f t="shared" si="36"/>
        <v>73.605278944211165</v>
      </c>
      <c r="L112" s="152" t="s">
        <v>5</v>
      </c>
      <c r="M112" s="196">
        <v>9661</v>
      </c>
      <c r="N112" s="191" t="s">
        <v>146</v>
      </c>
      <c r="O112" s="206"/>
      <c r="P112" s="207"/>
      <c r="Q112" s="207">
        <v>0</v>
      </c>
      <c r="R112" s="208"/>
      <c r="S112" s="209"/>
      <c r="T112" s="206"/>
      <c r="U112" s="210"/>
      <c r="V112" s="207"/>
    </row>
    <row r="113" spans="1:24" s="128" customFormat="1" ht="13.5" customHeight="1" x14ac:dyDescent="0.2">
      <c r="A113" s="137"/>
      <c r="B113" s="54">
        <v>7</v>
      </c>
      <c r="C113" s="54" t="s">
        <v>147</v>
      </c>
      <c r="D113" s="211"/>
      <c r="E113" s="211"/>
      <c r="F113" s="211"/>
      <c r="G113" s="212">
        <f>G114</f>
        <v>640.5</v>
      </c>
      <c r="H113" s="213">
        <f>H114</f>
        <v>0</v>
      </c>
      <c r="I113" s="213">
        <f>I114</f>
        <v>670</v>
      </c>
      <c r="J113" s="212">
        <f>J114</f>
        <v>640.5</v>
      </c>
      <c r="K113" s="76">
        <f t="shared" si="36"/>
        <v>100</v>
      </c>
      <c r="L113" s="59">
        <f t="shared" ref="L113:L131" si="50">J113/I113*100</f>
        <v>95.597014925373131</v>
      </c>
      <c r="M113" s="60">
        <v>7</v>
      </c>
      <c r="N113" s="54" t="s">
        <v>147</v>
      </c>
      <c r="O113" s="214">
        <f>O114</f>
        <v>0</v>
      </c>
      <c r="P113" s="214"/>
      <c r="Q113" s="214">
        <f t="shared" ref="Q113:V113" si="51">Q114</f>
        <v>0</v>
      </c>
      <c r="R113" s="214">
        <v>0</v>
      </c>
      <c r="S113" s="215">
        <f t="shared" si="51"/>
        <v>0</v>
      </c>
      <c r="T113" s="214">
        <f t="shared" si="51"/>
        <v>0</v>
      </c>
      <c r="U113" s="215">
        <f t="shared" si="51"/>
        <v>0</v>
      </c>
      <c r="V113" s="214">
        <f t="shared" si="51"/>
        <v>640.5</v>
      </c>
    </row>
    <row r="114" spans="1:24" s="128" customFormat="1" ht="13.5" customHeight="1" x14ac:dyDescent="0.2">
      <c r="A114" s="137"/>
      <c r="B114" s="54">
        <v>72</v>
      </c>
      <c r="C114" s="54" t="s">
        <v>148</v>
      </c>
      <c r="D114" s="211"/>
      <c r="E114" s="211"/>
      <c r="F114" s="211"/>
      <c r="G114" s="212">
        <f>G115+G117</f>
        <v>640.5</v>
      </c>
      <c r="H114" s="213">
        <f>H115+H117</f>
        <v>0</v>
      </c>
      <c r="I114" s="213">
        <f>I115+I117</f>
        <v>670</v>
      </c>
      <c r="J114" s="212">
        <f>J115+J117</f>
        <v>640.5</v>
      </c>
      <c r="K114" s="76">
        <f t="shared" si="36"/>
        <v>100</v>
      </c>
      <c r="L114" s="59">
        <f t="shared" si="50"/>
        <v>95.597014925373131</v>
      </c>
      <c r="M114" s="60">
        <v>72</v>
      </c>
      <c r="N114" s="54" t="s">
        <v>148</v>
      </c>
      <c r="O114" s="216">
        <f>O115+O117</f>
        <v>0</v>
      </c>
      <c r="P114" s="216"/>
      <c r="Q114" s="216">
        <f t="shared" ref="Q114:V114" si="52">Q115+Q117</f>
        <v>0</v>
      </c>
      <c r="R114" s="216">
        <v>0</v>
      </c>
      <c r="S114" s="217">
        <f>S115+S117</f>
        <v>0</v>
      </c>
      <c r="T114" s="216">
        <f t="shared" si="52"/>
        <v>0</v>
      </c>
      <c r="U114" s="217">
        <f t="shared" si="52"/>
        <v>0</v>
      </c>
      <c r="V114" s="216">
        <f t="shared" si="52"/>
        <v>640.5</v>
      </c>
    </row>
    <row r="115" spans="1:24" s="128" customFormat="1" ht="13.5" customHeight="1" x14ac:dyDescent="0.2">
      <c r="A115" s="137"/>
      <c r="B115" s="54">
        <v>721</v>
      </c>
      <c r="C115" s="54" t="s">
        <v>149</v>
      </c>
      <c r="D115" s="211"/>
      <c r="E115" s="211"/>
      <c r="F115" s="211"/>
      <c r="G115" s="212">
        <f>G116</f>
        <v>640.5</v>
      </c>
      <c r="H115" s="213">
        <f>H116</f>
        <v>0</v>
      </c>
      <c r="I115" s="213">
        <f>I116</f>
        <v>670</v>
      </c>
      <c r="J115" s="212">
        <f>J116</f>
        <v>640.5</v>
      </c>
      <c r="K115" s="76">
        <f t="shared" si="36"/>
        <v>100</v>
      </c>
      <c r="L115" s="59">
        <f t="shared" si="50"/>
        <v>95.597014925373131</v>
      </c>
      <c r="M115" s="60">
        <v>721</v>
      </c>
      <c r="N115" s="54" t="s">
        <v>149</v>
      </c>
      <c r="O115" s="214">
        <f>O116</f>
        <v>0</v>
      </c>
      <c r="P115" s="214"/>
      <c r="Q115" s="214">
        <f t="shared" ref="Q115:V115" si="53">Q116</f>
        <v>0</v>
      </c>
      <c r="R115" s="214">
        <f t="shared" si="53"/>
        <v>0</v>
      </c>
      <c r="S115" s="215">
        <f t="shared" si="53"/>
        <v>0</v>
      </c>
      <c r="T115" s="214">
        <f t="shared" si="53"/>
        <v>0</v>
      </c>
      <c r="U115" s="215">
        <f t="shared" si="53"/>
        <v>0</v>
      </c>
      <c r="V115" s="214">
        <f t="shared" si="53"/>
        <v>640.5</v>
      </c>
    </row>
    <row r="116" spans="1:24" s="124" customFormat="1" ht="12" customHeight="1" x14ac:dyDescent="0.2">
      <c r="A116" s="137"/>
      <c r="B116" s="218">
        <v>7211</v>
      </c>
      <c r="C116" s="218" t="s">
        <v>150</v>
      </c>
      <c r="D116" s="219"/>
      <c r="E116" s="219"/>
      <c r="F116" s="219"/>
      <c r="G116" s="85">
        <v>640.5</v>
      </c>
      <c r="H116" s="194">
        <v>0</v>
      </c>
      <c r="I116" s="194">
        <v>670</v>
      </c>
      <c r="J116" s="85">
        <v>640.5</v>
      </c>
      <c r="K116" s="76">
        <f t="shared" si="36"/>
        <v>100</v>
      </c>
      <c r="L116" s="77">
        <f t="shared" si="50"/>
        <v>95.597014925373131</v>
      </c>
      <c r="M116" s="220">
        <v>7211</v>
      </c>
      <c r="N116" s="218" t="s">
        <v>150</v>
      </c>
      <c r="O116" s="221"/>
      <c r="P116" s="221"/>
      <c r="Q116" s="222"/>
      <c r="R116" s="222">
        <v>0</v>
      </c>
      <c r="S116" s="223"/>
      <c r="T116" s="222"/>
      <c r="U116" s="223"/>
      <c r="V116" s="222">
        <v>640.5</v>
      </c>
    </row>
    <row r="117" spans="1:24" s="128" customFormat="1" ht="0.75" customHeight="1" x14ac:dyDescent="0.2">
      <c r="A117" s="137"/>
      <c r="B117" s="54">
        <v>722</v>
      </c>
      <c r="C117" s="54" t="s">
        <v>151</v>
      </c>
      <c r="D117" s="211"/>
      <c r="E117" s="211"/>
      <c r="F117" s="211"/>
      <c r="G117" s="212">
        <f>G118</f>
        <v>0</v>
      </c>
      <c r="H117" s="213">
        <f>H118</f>
        <v>0</v>
      </c>
      <c r="I117" s="213">
        <f>I118</f>
        <v>0</v>
      </c>
      <c r="J117" s="212">
        <f>J118</f>
        <v>0</v>
      </c>
      <c r="K117" s="76" t="e">
        <f t="shared" si="36"/>
        <v>#DIV/0!</v>
      </c>
      <c r="L117" s="77" t="e">
        <f t="shared" si="50"/>
        <v>#DIV/0!</v>
      </c>
      <c r="M117" s="60">
        <v>722</v>
      </c>
      <c r="N117" s="54" t="s">
        <v>151</v>
      </c>
      <c r="O117" s="214">
        <f>O118</f>
        <v>0</v>
      </c>
      <c r="P117" s="214"/>
      <c r="Q117" s="214">
        <f t="shared" ref="Q117:V117" si="54">Q118</f>
        <v>0</v>
      </c>
      <c r="R117" s="214">
        <f t="shared" si="54"/>
        <v>0</v>
      </c>
      <c r="S117" s="215">
        <f t="shared" si="54"/>
        <v>0</v>
      </c>
      <c r="T117" s="214">
        <f t="shared" si="54"/>
        <v>0</v>
      </c>
      <c r="U117" s="215">
        <f t="shared" si="54"/>
        <v>0</v>
      </c>
      <c r="V117" s="214">
        <f t="shared" si="54"/>
        <v>0</v>
      </c>
    </row>
    <row r="118" spans="1:24" s="124" customFormat="1" ht="12" hidden="1" customHeight="1" x14ac:dyDescent="0.2">
      <c r="A118" s="137"/>
      <c r="B118" s="218">
        <v>7227</v>
      </c>
      <c r="C118" s="218" t="s">
        <v>152</v>
      </c>
      <c r="D118" s="219"/>
      <c r="E118" s="219"/>
      <c r="F118" s="219"/>
      <c r="G118" s="224">
        <v>0</v>
      </c>
      <c r="H118" s="194">
        <v>0</v>
      </c>
      <c r="I118" s="194">
        <v>0</v>
      </c>
      <c r="J118" s="224">
        <v>0</v>
      </c>
      <c r="K118" s="76" t="e">
        <f t="shared" si="36"/>
        <v>#DIV/0!</v>
      </c>
      <c r="L118" s="77" t="e">
        <f t="shared" si="50"/>
        <v>#DIV/0!</v>
      </c>
      <c r="M118" s="220">
        <v>7227</v>
      </c>
      <c r="N118" s="218" t="s">
        <v>152</v>
      </c>
      <c r="O118" s="221"/>
      <c r="P118" s="221"/>
      <c r="Q118" s="222"/>
      <c r="R118" s="222"/>
      <c r="S118" s="223"/>
      <c r="T118" s="222"/>
      <c r="U118" s="223"/>
      <c r="V118" s="222"/>
    </row>
    <row r="119" spans="1:24" s="128" customFormat="1" ht="13.5" customHeight="1" x14ac:dyDescent="0.2">
      <c r="A119" s="137"/>
      <c r="B119" s="65">
        <v>4</v>
      </c>
      <c r="C119" s="65" t="s">
        <v>153</v>
      </c>
      <c r="D119" s="225"/>
      <c r="E119" s="225"/>
      <c r="F119" s="225"/>
      <c r="G119" s="212">
        <f>G121+G134+G137</f>
        <v>249324.79999999999</v>
      </c>
      <c r="H119" s="213">
        <f>H121+H134+H137</f>
        <v>0</v>
      </c>
      <c r="I119" s="213">
        <f>I121+I134+I137</f>
        <v>15670</v>
      </c>
      <c r="J119" s="212">
        <f>J121+J134+J137</f>
        <v>570678.13</v>
      </c>
      <c r="K119" s="76">
        <f t="shared" si="36"/>
        <v>228.88943659034319</v>
      </c>
      <c r="L119" s="59">
        <f t="shared" si="50"/>
        <v>3641.8514996809186</v>
      </c>
      <c r="M119" s="68">
        <v>4</v>
      </c>
      <c r="N119" s="65" t="s">
        <v>153</v>
      </c>
      <c r="O119" s="216">
        <f>O121+O134+O137</f>
        <v>0</v>
      </c>
      <c r="P119" s="216">
        <f>P121+P134+P137</f>
        <v>507695.19</v>
      </c>
      <c r="Q119" s="216">
        <f t="shared" ref="Q119:V119" si="55">Q121+Q134+Q137</f>
        <v>39131.06</v>
      </c>
      <c r="R119" s="216">
        <f t="shared" si="55"/>
        <v>0</v>
      </c>
      <c r="S119" s="217">
        <f t="shared" si="55"/>
        <v>6420.99</v>
      </c>
      <c r="T119" s="216">
        <f t="shared" si="55"/>
        <v>0</v>
      </c>
      <c r="U119" s="217">
        <f t="shared" si="55"/>
        <v>15164</v>
      </c>
      <c r="V119" s="216">
        <f t="shared" si="55"/>
        <v>2265.9899999999998</v>
      </c>
      <c r="X119" s="226"/>
    </row>
    <row r="120" spans="1:24" s="116" customFormat="1" ht="12" customHeight="1" x14ac:dyDescent="0.2">
      <c r="A120" s="36"/>
      <c r="B120" s="227">
        <v>4124</v>
      </c>
      <c r="C120" s="227" t="s">
        <v>154</v>
      </c>
      <c r="D120" s="228"/>
      <c r="E120" s="228"/>
      <c r="F120" s="228"/>
      <c r="G120" s="194"/>
      <c r="H120" s="194">
        <v>0</v>
      </c>
      <c r="I120" s="194">
        <v>0</v>
      </c>
      <c r="J120" s="194"/>
      <c r="K120" s="76" t="e">
        <f t="shared" si="36"/>
        <v>#DIV/0!</v>
      </c>
      <c r="L120" s="76"/>
      <c r="M120" s="78">
        <v>4124</v>
      </c>
      <c r="N120" s="227" t="s">
        <v>154</v>
      </c>
      <c r="O120" s="89"/>
      <c r="P120" s="89"/>
      <c r="Q120" s="89"/>
      <c r="R120" s="89"/>
      <c r="S120" s="158"/>
      <c r="T120" s="89"/>
      <c r="U120" s="158"/>
      <c r="V120" s="89"/>
    </row>
    <row r="121" spans="1:24" s="63" customFormat="1" ht="13.5" customHeight="1" x14ac:dyDescent="0.2">
      <c r="A121" s="137"/>
      <c r="B121" s="229">
        <v>42</v>
      </c>
      <c r="C121" s="65" t="s">
        <v>155</v>
      </c>
      <c r="D121" s="230" t="e">
        <f>#REF!</f>
        <v>#REF!</v>
      </c>
      <c r="E121" s="230" t="e">
        <f>#REF!</f>
        <v>#REF!</v>
      </c>
      <c r="F121" s="230" t="e">
        <f>#REF!</f>
        <v>#REF!</v>
      </c>
      <c r="G121" s="212">
        <f t="shared" ref="G121" si="56">G126+G132+G122+G125</f>
        <v>54711.3</v>
      </c>
      <c r="H121" s="213">
        <f>H126+H132+H122+H125</f>
        <v>0</v>
      </c>
      <c r="I121" s="213">
        <f t="shared" ref="I121:V121" si="57">I126+I132+I122+I125</f>
        <v>15670</v>
      </c>
      <c r="J121" s="212">
        <f t="shared" si="57"/>
        <v>546280.13</v>
      </c>
      <c r="K121" s="76">
        <f t="shared" si="36"/>
        <v>998.47770021915028</v>
      </c>
      <c r="L121" s="84">
        <f t="shared" si="50"/>
        <v>3486.1527121888962</v>
      </c>
      <c r="M121" s="68">
        <v>42</v>
      </c>
      <c r="N121" s="65" t="s">
        <v>155</v>
      </c>
      <c r="O121" s="216">
        <f t="shared" si="57"/>
        <v>0</v>
      </c>
      <c r="P121" s="216">
        <f t="shared" si="57"/>
        <v>483297.19</v>
      </c>
      <c r="Q121" s="216">
        <f t="shared" si="57"/>
        <v>39131.06</v>
      </c>
      <c r="R121" s="216">
        <f t="shared" si="57"/>
        <v>0</v>
      </c>
      <c r="S121" s="217">
        <f t="shared" si="57"/>
        <v>6420.99</v>
      </c>
      <c r="T121" s="216"/>
      <c r="U121" s="217">
        <f t="shared" si="57"/>
        <v>15164</v>
      </c>
      <c r="V121" s="216">
        <f t="shared" si="57"/>
        <v>2265.9899999999998</v>
      </c>
    </row>
    <row r="122" spans="1:24" s="128" customFormat="1" ht="13.5" hidden="1" customHeight="1" x14ac:dyDescent="0.2">
      <c r="A122" s="137"/>
      <c r="B122" s="54">
        <v>421</v>
      </c>
      <c r="C122" s="54" t="s">
        <v>156</v>
      </c>
      <c r="D122" s="211"/>
      <c r="E122" s="211"/>
      <c r="F122" s="211"/>
      <c r="G122" s="212">
        <f>G123</f>
        <v>0</v>
      </c>
      <c r="H122" s="213">
        <f>H123</f>
        <v>0</v>
      </c>
      <c r="I122" s="213">
        <f>I123</f>
        <v>0</v>
      </c>
      <c r="J122" s="212">
        <f>J123</f>
        <v>0</v>
      </c>
      <c r="K122" s="76" t="e">
        <f t="shared" si="36"/>
        <v>#DIV/0!</v>
      </c>
      <c r="L122" s="59" t="s">
        <v>5</v>
      </c>
      <c r="M122" s="60">
        <v>421</v>
      </c>
      <c r="N122" s="54" t="s">
        <v>156</v>
      </c>
      <c r="O122" s="214">
        <f>O123</f>
        <v>0</v>
      </c>
      <c r="P122" s="214"/>
      <c r="Q122" s="214">
        <f t="shared" ref="Q122:V122" si="58">Q123</f>
        <v>0</v>
      </c>
      <c r="R122" s="214">
        <f t="shared" si="58"/>
        <v>0</v>
      </c>
      <c r="S122" s="215">
        <f t="shared" si="58"/>
        <v>0</v>
      </c>
      <c r="T122" s="214">
        <f t="shared" si="58"/>
        <v>0</v>
      </c>
      <c r="U122" s="215">
        <f t="shared" si="58"/>
        <v>0</v>
      </c>
      <c r="V122" s="214">
        <f t="shared" si="58"/>
        <v>0</v>
      </c>
    </row>
    <row r="123" spans="1:24" s="124" customFormat="1" ht="12" hidden="1" customHeight="1" x14ac:dyDescent="0.2">
      <c r="A123" s="137"/>
      <c r="B123" s="218">
        <v>4212</v>
      </c>
      <c r="C123" s="218" t="s">
        <v>157</v>
      </c>
      <c r="D123" s="219"/>
      <c r="E123" s="219"/>
      <c r="F123" s="219"/>
      <c r="G123" s="224">
        <v>0</v>
      </c>
      <c r="H123" s="194">
        <v>0</v>
      </c>
      <c r="I123" s="194">
        <v>0</v>
      </c>
      <c r="J123" s="224">
        <v>0</v>
      </c>
      <c r="K123" s="76" t="e">
        <f t="shared" si="36"/>
        <v>#DIV/0!</v>
      </c>
      <c r="L123" s="77" t="s">
        <v>5</v>
      </c>
      <c r="M123" s="220">
        <v>4212</v>
      </c>
      <c r="N123" s="218" t="s">
        <v>157</v>
      </c>
      <c r="O123" s="221"/>
      <c r="P123" s="221"/>
      <c r="Q123" s="222"/>
      <c r="R123" s="222"/>
      <c r="S123" s="223"/>
      <c r="T123" s="222"/>
      <c r="U123" s="223"/>
      <c r="V123" s="222"/>
    </row>
    <row r="124" spans="1:24" s="69" customFormat="1" ht="15" customHeight="1" x14ac:dyDescent="0.2">
      <c r="A124" s="137"/>
      <c r="B124" s="65">
        <v>421</v>
      </c>
      <c r="C124" s="65" t="s">
        <v>156</v>
      </c>
      <c r="D124" s="231"/>
      <c r="E124" s="231"/>
      <c r="F124" s="231"/>
      <c r="G124" s="232">
        <f t="shared" ref="G124" si="59">G125</f>
        <v>0</v>
      </c>
      <c r="H124" s="213">
        <f>H125</f>
        <v>0</v>
      </c>
      <c r="I124" s="213">
        <f t="shared" ref="I124:V124" si="60">I125</f>
        <v>0</v>
      </c>
      <c r="J124" s="232">
        <f t="shared" si="60"/>
        <v>0</v>
      </c>
      <c r="K124" s="76" t="e">
        <f t="shared" si="36"/>
        <v>#DIV/0!</v>
      </c>
      <c r="L124" s="233">
        <f t="shared" si="60"/>
        <v>0</v>
      </c>
      <c r="M124" s="68">
        <v>421</v>
      </c>
      <c r="N124" s="65" t="s">
        <v>156</v>
      </c>
      <c r="O124" s="216">
        <f t="shared" si="60"/>
        <v>0</v>
      </c>
      <c r="P124" s="216"/>
      <c r="Q124" s="216">
        <f t="shared" si="60"/>
        <v>0</v>
      </c>
      <c r="R124" s="216">
        <f t="shared" si="60"/>
        <v>0</v>
      </c>
      <c r="S124" s="217">
        <f t="shared" si="60"/>
        <v>0</v>
      </c>
      <c r="T124" s="216">
        <f t="shared" si="60"/>
        <v>0</v>
      </c>
      <c r="U124" s="217">
        <f t="shared" si="60"/>
        <v>0</v>
      </c>
      <c r="V124" s="216">
        <f t="shared" si="60"/>
        <v>0</v>
      </c>
    </row>
    <row r="125" spans="1:24" s="81" customFormat="1" ht="12" customHeight="1" x14ac:dyDescent="0.2">
      <c r="A125" s="98"/>
      <c r="B125" s="71">
        <v>4212</v>
      </c>
      <c r="C125" s="71" t="s">
        <v>157</v>
      </c>
      <c r="D125" s="228"/>
      <c r="E125" s="228"/>
      <c r="F125" s="228"/>
      <c r="G125" s="224">
        <v>0</v>
      </c>
      <c r="H125" s="194">
        <v>0</v>
      </c>
      <c r="I125" s="194">
        <v>0</v>
      </c>
      <c r="J125" s="224">
        <v>0</v>
      </c>
      <c r="K125" s="76" t="e">
        <f t="shared" si="36"/>
        <v>#DIV/0!</v>
      </c>
      <c r="L125" s="77">
        <v>0</v>
      </c>
      <c r="M125" s="78">
        <v>4212</v>
      </c>
      <c r="N125" s="71" t="s">
        <v>157</v>
      </c>
      <c r="O125" s="89">
        <v>0</v>
      </c>
      <c r="P125" s="89"/>
      <c r="Q125" s="234">
        <v>0</v>
      </c>
      <c r="R125" s="234">
        <v>0</v>
      </c>
      <c r="S125" s="235">
        <v>0</v>
      </c>
      <c r="T125" s="234">
        <v>0</v>
      </c>
      <c r="U125" s="235">
        <v>0</v>
      </c>
      <c r="V125" s="234">
        <v>0</v>
      </c>
    </row>
    <row r="126" spans="1:24" s="63" customFormat="1" ht="13.5" customHeight="1" x14ac:dyDescent="0.2">
      <c r="A126" s="137"/>
      <c r="B126" s="140">
        <v>422</v>
      </c>
      <c r="C126" s="130" t="s">
        <v>158</v>
      </c>
      <c r="D126" s="236"/>
      <c r="E126" s="236"/>
      <c r="F126" s="236"/>
      <c r="G126" s="212">
        <f>SUM(G127:G131)</f>
        <v>42832.4</v>
      </c>
      <c r="H126" s="213">
        <f>H127+H128+H129</f>
        <v>0</v>
      </c>
      <c r="I126" s="213">
        <f>SUM(I127:I131)</f>
        <v>7500</v>
      </c>
      <c r="J126" s="212">
        <f>SUM(J127:J131)</f>
        <v>535429.15</v>
      </c>
      <c r="K126" s="76">
        <f t="shared" si="36"/>
        <v>1250.0563825515264</v>
      </c>
      <c r="L126" s="59">
        <f t="shared" si="50"/>
        <v>7139.0553333333328</v>
      </c>
      <c r="M126" s="131">
        <v>422</v>
      </c>
      <c r="N126" s="130" t="s">
        <v>158</v>
      </c>
      <c r="O126" s="216">
        <f>SUM(O127:O131)</f>
        <v>0</v>
      </c>
      <c r="P126" s="216">
        <f>SUM(P127:P131)</f>
        <v>483297.19</v>
      </c>
      <c r="Q126" s="216">
        <f t="shared" ref="Q126:V126" si="61">SUM(Q127:Q131)</f>
        <v>39131.06</v>
      </c>
      <c r="R126" s="216">
        <f t="shared" si="61"/>
        <v>0</v>
      </c>
      <c r="S126" s="217">
        <f>SUM(S127:S131)</f>
        <v>0</v>
      </c>
      <c r="T126" s="216">
        <f t="shared" si="61"/>
        <v>0</v>
      </c>
      <c r="U126" s="217">
        <f t="shared" si="61"/>
        <v>13000</v>
      </c>
      <c r="V126" s="216">
        <f t="shared" si="61"/>
        <v>0</v>
      </c>
    </row>
    <row r="127" spans="1:24" ht="12" customHeight="1" x14ac:dyDescent="0.2">
      <c r="A127" s="137"/>
      <c r="B127" s="99">
        <v>4221</v>
      </c>
      <c r="C127" s="100" t="s">
        <v>159</v>
      </c>
      <c r="D127" s="150"/>
      <c r="E127" s="150"/>
      <c r="F127" s="150"/>
      <c r="G127" s="85">
        <v>9533.4</v>
      </c>
      <c r="H127" s="144">
        <v>0</v>
      </c>
      <c r="I127" s="144">
        <v>5000</v>
      </c>
      <c r="J127" s="85">
        <v>46421.65</v>
      </c>
      <c r="K127" s="76">
        <f t="shared" si="36"/>
        <v>486.93697946168209</v>
      </c>
      <c r="L127" s="77">
        <f t="shared" si="50"/>
        <v>928.43300000000011</v>
      </c>
      <c r="M127" s="101">
        <v>4221</v>
      </c>
      <c r="N127" s="100" t="s">
        <v>159</v>
      </c>
      <c r="O127" s="89"/>
      <c r="P127" s="89">
        <v>30521.75</v>
      </c>
      <c r="Q127" s="234">
        <v>2899</v>
      </c>
      <c r="R127" s="234">
        <v>0</v>
      </c>
      <c r="S127" s="235">
        <v>0</v>
      </c>
      <c r="T127" s="234">
        <v>0</v>
      </c>
      <c r="U127" s="235">
        <v>13000</v>
      </c>
      <c r="V127" s="234">
        <v>0</v>
      </c>
      <c r="W127" s="237"/>
    </row>
    <row r="128" spans="1:24" ht="18" customHeight="1" x14ac:dyDescent="0.2">
      <c r="A128" s="137"/>
      <c r="B128" s="99">
        <v>4222</v>
      </c>
      <c r="C128" s="100" t="s">
        <v>160</v>
      </c>
      <c r="D128" s="150"/>
      <c r="E128" s="150"/>
      <c r="F128" s="150"/>
      <c r="G128" s="162"/>
      <c r="H128" s="194">
        <v>0</v>
      </c>
      <c r="I128" s="194">
        <v>500</v>
      </c>
      <c r="J128" s="162">
        <v>0</v>
      </c>
      <c r="K128" s="76" t="e">
        <f t="shared" si="36"/>
        <v>#DIV/0!</v>
      </c>
      <c r="L128" s="77" t="s">
        <v>5</v>
      </c>
      <c r="M128" s="101">
        <v>4222</v>
      </c>
      <c r="N128" s="100" t="s">
        <v>160</v>
      </c>
      <c r="O128" s="89">
        <v>0</v>
      </c>
      <c r="P128" s="89"/>
      <c r="Q128" s="234">
        <v>0</v>
      </c>
      <c r="R128" s="234">
        <v>0</v>
      </c>
      <c r="S128" s="235">
        <v>0</v>
      </c>
      <c r="T128" s="234">
        <v>0</v>
      </c>
      <c r="U128" s="235">
        <v>0</v>
      </c>
      <c r="V128" s="234">
        <v>0</v>
      </c>
    </row>
    <row r="129" spans="1:23" ht="12" customHeight="1" x14ac:dyDescent="0.2">
      <c r="A129" s="137"/>
      <c r="B129" s="99">
        <v>4223</v>
      </c>
      <c r="C129" s="100" t="s">
        <v>161</v>
      </c>
      <c r="D129" s="150"/>
      <c r="E129" s="150"/>
      <c r="F129" s="150"/>
      <c r="G129" s="85">
        <v>33299</v>
      </c>
      <c r="H129" s="194">
        <v>0</v>
      </c>
      <c r="I129" s="194">
        <v>2000</v>
      </c>
      <c r="J129" s="85">
        <v>5125</v>
      </c>
      <c r="K129" s="76">
        <f t="shared" si="36"/>
        <v>15.390852578155501</v>
      </c>
      <c r="L129" s="77">
        <f t="shared" si="50"/>
        <v>256.25</v>
      </c>
      <c r="M129" s="101">
        <v>4223</v>
      </c>
      <c r="N129" s="100" t="s">
        <v>161</v>
      </c>
      <c r="O129" s="89"/>
      <c r="P129" s="89"/>
      <c r="Q129" s="234">
        <v>5125</v>
      </c>
      <c r="R129" s="234"/>
      <c r="S129" s="235"/>
      <c r="T129" s="234"/>
      <c r="U129" s="235"/>
      <c r="V129" s="234"/>
    </row>
    <row r="130" spans="1:23" ht="12" customHeight="1" x14ac:dyDescent="0.2">
      <c r="A130" s="137"/>
      <c r="B130" s="99">
        <v>4224</v>
      </c>
      <c r="C130" s="100" t="s">
        <v>162</v>
      </c>
      <c r="D130" s="150"/>
      <c r="E130" s="150"/>
      <c r="F130" s="150"/>
      <c r="G130" s="238">
        <v>0</v>
      </c>
      <c r="H130" s="194"/>
      <c r="I130" s="194">
        <v>0</v>
      </c>
      <c r="J130" s="238">
        <v>0</v>
      </c>
      <c r="K130" s="76" t="e">
        <f t="shared" si="36"/>
        <v>#DIV/0!</v>
      </c>
      <c r="L130" s="77"/>
      <c r="M130" s="101">
        <v>4224</v>
      </c>
      <c r="N130" s="100" t="s">
        <v>162</v>
      </c>
      <c r="O130" s="89"/>
      <c r="P130" s="89"/>
      <c r="Q130" s="234">
        <v>0</v>
      </c>
      <c r="R130" s="234">
        <v>0</v>
      </c>
      <c r="S130" s="235"/>
      <c r="T130" s="234">
        <v>0</v>
      </c>
      <c r="U130" s="235">
        <v>0</v>
      </c>
      <c r="V130" s="234"/>
    </row>
    <row r="131" spans="1:23" ht="12" customHeight="1" x14ac:dyDescent="0.2">
      <c r="A131" s="137"/>
      <c r="B131" s="99">
        <v>4227</v>
      </c>
      <c r="C131" s="100" t="s">
        <v>163</v>
      </c>
      <c r="D131" s="150"/>
      <c r="E131" s="150"/>
      <c r="F131" s="150"/>
      <c r="G131" s="162">
        <v>0</v>
      </c>
      <c r="H131" s="144"/>
      <c r="I131" s="194"/>
      <c r="J131" s="85">
        <v>483882.5</v>
      </c>
      <c r="K131" s="76" t="e">
        <f t="shared" si="36"/>
        <v>#DIV/0!</v>
      </c>
      <c r="L131" s="77" t="e">
        <f t="shared" si="50"/>
        <v>#DIV/0!</v>
      </c>
      <c r="M131" s="101">
        <v>4227</v>
      </c>
      <c r="N131" s="100" t="s">
        <v>163</v>
      </c>
      <c r="O131" s="89">
        <v>0</v>
      </c>
      <c r="P131" s="89">
        <v>452775.44</v>
      </c>
      <c r="Q131" s="234">
        <v>31107.06</v>
      </c>
      <c r="R131" s="234"/>
      <c r="S131" s="235"/>
      <c r="T131" s="234">
        <v>0</v>
      </c>
      <c r="U131" s="235"/>
      <c r="V131" s="234"/>
      <c r="W131" s="237"/>
    </row>
    <row r="132" spans="1:23" s="63" customFormat="1" ht="10.5" customHeight="1" x14ac:dyDescent="0.2">
      <c r="A132" s="137"/>
      <c r="B132" s="140">
        <v>424</v>
      </c>
      <c r="C132" s="130" t="s">
        <v>164</v>
      </c>
      <c r="D132" s="236"/>
      <c r="E132" s="236"/>
      <c r="F132" s="236"/>
      <c r="G132" s="212">
        <f t="shared" ref="G132:V132" si="62">G133</f>
        <v>11878.9</v>
      </c>
      <c r="H132" s="213">
        <f t="shared" si="62"/>
        <v>0</v>
      </c>
      <c r="I132" s="213">
        <f t="shared" si="62"/>
        <v>8170</v>
      </c>
      <c r="J132" s="212">
        <f t="shared" si="62"/>
        <v>10850.98</v>
      </c>
      <c r="K132" s="76">
        <f t="shared" si="36"/>
        <v>91.346673513540807</v>
      </c>
      <c r="L132" s="239">
        <f t="shared" si="62"/>
        <v>132.81493268053853</v>
      </c>
      <c r="M132" s="131">
        <v>424</v>
      </c>
      <c r="N132" s="130" t="s">
        <v>164</v>
      </c>
      <c r="O132" s="216">
        <f t="shared" si="62"/>
        <v>0</v>
      </c>
      <c r="P132" s="216"/>
      <c r="Q132" s="216">
        <f t="shared" si="62"/>
        <v>0</v>
      </c>
      <c r="R132" s="216">
        <f t="shared" si="62"/>
        <v>0</v>
      </c>
      <c r="S132" s="217">
        <f t="shared" si="62"/>
        <v>6420.99</v>
      </c>
      <c r="T132" s="216">
        <f t="shared" si="62"/>
        <v>0</v>
      </c>
      <c r="U132" s="217">
        <f t="shared" si="62"/>
        <v>2164</v>
      </c>
      <c r="V132" s="216">
        <f t="shared" si="62"/>
        <v>2265.9899999999998</v>
      </c>
    </row>
    <row r="133" spans="1:23" ht="11.25" customHeight="1" x14ac:dyDescent="0.2">
      <c r="A133" s="137"/>
      <c r="B133" s="99">
        <v>4241</v>
      </c>
      <c r="C133" s="100" t="s">
        <v>165</v>
      </c>
      <c r="D133" s="150"/>
      <c r="E133" s="150"/>
      <c r="F133" s="150"/>
      <c r="G133" s="85">
        <v>11878.9</v>
      </c>
      <c r="H133" s="194">
        <v>0</v>
      </c>
      <c r="I133" s="194">
        <v>8170</v>
      </c>
      <c r="J133" s="85">
        <v>10850.98</v>
      </c>
      <c r="K133" s="76">
        <f t="shared" si="36"/>
        <v>91.346673513540807</v>
      </c>
      <c r="L133" s="77">
        <f>J133/I133*100</f>
        <v>132.81493268053853</v>
      </c>
      <c r="M133" s="101">
        <v>4241</v>
      </c>
      <c r="N133" s="100" t="s">
        <v>165</v>
      </c>
      <c r="O133" s="89"/>
      <c r="P133" s="89"/>
      <c r="Q133" s="234"/>
      <c r="R133" s="234">
        <v>0</v>
      </c>
      <c r="S133" s="235">
        <v>6420.99</v>
      </c>
      <c r="T133" s="234"/>
      <c r="U133" s="235">
        <v>2164</v>
      </c>
      <c r="V133" s="234">
        <v>2265.9899999999998</v>
      </c>
      <c r="W133" s="237"/>
    </row>
    <row r="134" spans="1:23" s="63" customFormat="1" ht="12" customHeight="1" x14ac:dyDescent="0.2">
      <c r="A134" s="137"/>
      <c r="B134" s="140"/>
      <c r="C134" s="130"/>
      <c r="D134" s="236"/>
      <c r="E134" s="236"/>
      <c r="F134" s="236"/>
      <c r="G134" s="212">
        <f>G136</f>
        <v>0</v>
      </c>
      <c r="H134" s="213">
        <f>H135</f>
        <v>0</v>
      </c>
      <c r="I134" s="213">
        <f>I135</f>
        <v>0</v>
      </c>
      <c r="J134" s="212">
        <f>J136</f>
        <v>0</v>
      </c>
      <c r="K134" s="76" t="e">
        <f t="shared" si="36"/>
        <v>#DIV/0!</v>
      </c>
      <c r="L134" s="59" t="s">
        <v>5</v>
      </c>
      <c r="M134" s="131"/>
      <c r="N134" s="130"/>
      <c r="O134" s="216">
        <f>O136</f>
        <v>0</v>
      </c>
      <c r="P134" s="216">
        <f>P136</f>
        <v>0</v>
      </c>
      <c r="Q134" s="216"/>
      <c r="R134" s="216"/>
      <c r="S134" s="217"/>
      <c r="T134" s="216"/>
      <c r="U134" s="217"/>
      <c r="V134" s="216"/>
    </row>
    <row r="135" spans="1:23" s="63" customFormat="1" ht="11.25" customHeight="1" x14ac:dyDescent="0.2">
      <c r="A135" s="137"/>
      <c r="B135" s="140"/>
      <c r="C135" s="130"/>
      <c r="D135" s="236"/>
      <c r="E135" s="236"/>
      <c r="F135" s="236"/>
      <c r="G135" s="212">
        <f>G136</f>
        <v>0</v>
      </c>
      <c r="H135" s="213">
        <v>0</v>
      </c>
      <c r="I135" s="213">
        <v>0</v>
      </c>
      <c r="J135" s="212">
        <f>J136</f>
        <v>0</v>
      </c>
      <c r="K135" s="76" t="e">
        <f t="shared" si="36"/>
        <v>#DIV/0!</v>
      </c>
      <c r="L135" s="59" t="s">
        <v>5</v>
      </c>
      <c r="M135" s="131"/>
      <c r="N135" s="130"/>
      <c r="O135" s="216">
        <f>O136</f>
        <v>0</v>
      </c>
      <c r="P135" s="216">
        <v>0</v>
      </c>
      <c r="Q135" s="216"/>
      <c r="R135" s="216"/>
      <c r="S135" s="217"/>
      <c r="T135" s="216"/>
      <c r="U135" s="217"/>
      <c r="V135" s="216"/>
    </row>
    <row r="136" spans="1:23" ht="12.75" customHeight="1" x14ac:dyDescent="0.2">
      <c r="A136" s="137"/>
      <c r="B136" s="99"/>
      <c r="C136" s="100"/>
      <c r="D136" s="150"/>
      <c r="E136" s="150"/>
      <c r="F136" s="150"/>
      <c r="G136" s="238">
        <v>0</v>
      </c>
      <c r="H136" s="194">
        <v>0</v>
      </c>
      <c r="I136" s="194">
        <v>0</v>
      </c>
      <c r="J136" s="238">
        <v>0</v>
      </c>
      <c r="K136" s="76" t="e">
        <f t="shared" si="36"/>
        <v>#DIV/0!</v>
      </c>
      <c r="L136" s="77" t="s">
        <v>5</v>
      </c>
      <c r="M136" s="101"/>
      <c r="N136" s="100"/>
      <c r="O136" s="89">
        <v>0</v>
      </c>
      <c r="P136" s="89"/>
      <c r="Q136" s="234"/>
      <c r="R136" s="234"/>
      <c r="S136" s="235"/>
      <c r="T136" s="234"/>
      <c r="U136" s="235"/>
      <c r="V136" s="234"/>
    </row>
    <row r="137" spans="1:23" s="161" customFormat="1" ht="14.25" customHeight="1" x14ac:dyDescent="0.2">
      <c r="A137" s="137"/>
      <c r="B137" s="140">
        <v>45</v>
      </c>
      <c r="C137" s="130" t="s">
        <v>166</v>
      </c>
      <c r="D137" s="159"/>
      <c r="E137" s="159"/>
      <c r="F137" s="159"/>
      <c r="G137" s="177">
        <f t="shared" ref="G137:V137" si="63">G138</f>
        <v>194613.5</v>
      </c>
      <c r="H137" s="109">
        <f t="shared" si="63"/>
        <v>0</v>
      </c>
      <c r="I137" s="109">
        <f t="shared" si="63"/>
        <v>0</v>
      </c>
      <c r="J137" s="177">
        <f t="shared" si="63"/>
        <v>24398</v>
      </c>
      <c r="K137" s="76">
        <f t="shared" si="36"/>
        <v>12.536643141405914</v>
      </c>
      <c r="L137" s="240">
        <f t="shared" si="63"/>
        <v>0</v>
      </c>
      <c r="M137" s="131">
        <v>45</v>
      </c>
      <c r="N137" s="130" t="s">
        <v>166</v>
      </c>
      <c r="O137" s="142">
        <f t="shared" si="63"/>
        <v>0</v>
      </c>
      <c r="P137" s="142">
        <f t="shared" si="63"/>
        <v>24398</v>
      </c>
      <c r="Q137" s="142">
        <f t="shared" si="63"/>
        <v>0</v>
      </c>
      <c r="R137" s="142">
        <f t="shared" si="63"/>
        <v>0</v>
      </c>
      <c r="S137" s="143">
        <f t="shared" si="63"/>
        <v>0</v>
      </c>
      <c r="T137" s="142">
        <f t="shared" si="63"/>
        <v>0</v>
      </c>
      <c r="U137" s="143">
        <f t="shared" si="63"/>
        <v>0</v>
      </c>
      <c r="V137" s="142">
        <f t="shared" si="63"/>
        <v>0</v>
      </c>
    </row>
    <row r="138" spans="1:23" s="161" customFormat="1" ht="12" customHeight="1" x14ac:dyDescent="0.2">
      <c r="A138" s="137"/>
      <c r="B138" s="140">
        <v>451</v>
      </c>
      <c r="C138" s="130" t="s">
        <v>167</v>
      </c>
      <c r="D138" s="159"/>
      <c r="E138" s="159"/>
      <c r="F138" s="159"/>
      <c r="G138" s="177">
        <f t="shared" ref="G138" si="64">G139+G140</f>
        <v>194613.5</v>
      </c>
      <c r="H138" s="109">
        <f>H139+H140</f>
        <v>0</v>
      </c>
      <c r="I138" s="109">
        <f t="shared" ref="I138:V138" si="65">I139+I140</f>
        <v>0</v>
      </c>
      <c r="J138" s="177">
        <f t="shared" si="65"/>
        <v>24398</v>
      </c>
      <c r="K138" s="76">
        <f t="shared" si="36"/>
        <v>12.536643141405914</v>
      </c>
      <c r="L138" s="240">
        <f t="shared" si="65"/>
        <v>0</v>
      </c>
      <c r="M138" s="131">
        <v>451</v>
      </c>
      <c r="N138" s="130" t="s">
        <v>167</v>
      </c>
      <c r="O138" s="142">
        <f t="shared" si="65"/>
        <v>0</v>
      </c>
      <c r="P138" s="142">
        <f t="shared" si="65"/>
        <v>24398</v>
      </c>
      <c r="Q138" s="142">
        <f t="shared" si="65"/>
        <v>0</v>
      </c>
      <c r="R138" s="142">
        <f t="shared" si="65"/>
        <v>0</v>
      </c>
      <c r="S138" s="143">
        <f t="shared" si="65"/>
        <v>0</v>
      </c>
      <c r="T138" s="142">
        <f t="shared" si="65"/>
        <v>0</v>
      </c>
      <c r="U138" s="143">
        <f t="shared" si="65"/>
        <v>0</v>
      </c>
      <c r="V138" s="142">
        <f t="shared" si="65"/>
        <v>0</v>
      </c>
    </row>
    <row r="139" spans="1:23" ht="12" customHeight="1" x14ac:dyDescent="0.2">
      <c r="A139" s="137"/>
      <c r="B139" s="99">
        <v>4511</v>
      </c>
      <c r="C139" s="100" t="s">
        <v>167</v>
      </c>
      <c r="D139" s="150"/>
      <c r="E139" s="150"/>
      <c r="F139" s="150"/>
      <c r="G139" s="85">
        <v>194613.5</v>
      </c>
      <c r="H139" s="163"/>
      <c r="I139" s="163"/>
      <c r="J139" s="85">
        <v>15000</v>
      </c>
      <c r="K139" s="76">
        <f t="shared" si="36"/>
        <v>7.7075845200872504</v>
      </c>
      <c r="L139" s="152"/>
      <c r="M139" s="101">
        <v>4511</v>
      </c>
      <c r="N139" s="100" t="s">
        <v>167</v>
      </c>
      <c r="O139" s="88"/>
      <c r="P139" s="88">
        <v>15000</v>
      </c>
      <c r="Q139" s="88"/>
      <c r="R139" s="153">
        <v>0</v>
      </c>
      <c r="S139" s="151"/>
      <c r="T139" s="88"/>
      <c r="U139" s="175"/>
      <c r="V139" s="88"/>
    </row>
    <row r="140" spans="1:23" ht="12" customHeight="1" x14ac:dyDescent="0.2">
      <c r="A140" s="137"/>
      <c r="B140" s="99">
        <v>4521</v>
      </c>
      <c r="C140" s="100" t="s">
        <v>168</v>
      </c>
      <c r="D140" s="157"/>
      <c r="E140" s="157"/>
      <c r="F140" s="157"/>
      <c r="G140" s="167">
        <v>0</v>
      </c>
      <c r="H140" s="163">
        <v>0</v>
      </c>
      <c r="I140" s="163">
        <v>0</v>
      </c>
      <c r="J140" s="85">
        <v>9398</v>
      </c>
      <c r="K140" s="76" t="e">
        <f t="shared" si="36"/>
        <v>#DIV/0!</v>
      </c>
      <c r="L140" s="152"/>
      <c r="M140" s="101">
        <v>4521</v>
      </c>
      <c r="N140" s="100" t="s">
        <v>168</v>
      </c>
      <c r="O140" s="88">
        <v>0</v>
      </c>
      <c r="P140" s="88">
        <v>9398</v>
      </c>
      <c r="Q140" s="88"/>
      <c r="R140" s="153"/>
      <c r="S140" s="151"/>
      <c r="T140" s="88"/>
      <c r="U140" s="175"/>
      <c r="V140" s="88"/>
    </row>
    <row r="141" spans="1:23" s="63" customFormat="1" ht="12" customHeight="1" x14ac:dyDescent="0.2">
      <c r="A141" s="137"/>
      <c r="B141" s="53"/>
      <c r="C141" s="54" t="s">
        <v>169</v>
      </c>
      <c r="D141" s="241"/>
      <c r="E141" s="241"/>
      <c r="F141" s="241"/>
      <c r="G141" s="242">
        <f>IF(G119&gt;G113,G119-G113,0)</f>
        <v>248684.3</v>
      </c>
      <c r="H141" s="243"/>
      <c r="I141" s="243"/>
      <c r="J141" s="242">
        <f>IF(J119&gt;J113,J119-J113,0)</f>
        <v>570037.63</v>
      </c>
      <c r="K141" s="76">
        <f t="shared" si="36"/>
        <v>229.22139837536992</v>
      </c>
      <c r="L141" s="77" t="e">
        <f>J141/I141*100</f>
        <v>#DIV/0!</v>
      </c>
      <c r="M141" s="60"/>
      <c r="N141" s="54" t="s">
        <v>169</v>
      </c>
      <c r="O141" s="244">
        <f>IF(O119&gt;O113,O119-O113,0)</f>
        <v>0</v>
      </c>
      <c r="P141" s="244">
        <f>IF(P119&gt;P113,P119-P113,0)</f>
        <v>507695.19</v>
      </c>
      <c r="Q141" s="245"/>
      <c r="R141" s="246">
        <f>IF(R119&gt;R113,R119-R113,0)</f>
        <v>0</v>
      </c>
      <c r="S141" s="247">
        <f>IF(S119&gt;S113,S119-S113,0)</f>
        <v>6420.99</v>
      </c>
      <c r="T141" s="246">
        <f>IF(T119&gt;T113,T119-T113,0)</f>
        <v>0</v>
      </c>
      <c r="U141" s="247">
        <f t="shared" ref="U141" si="66">IF(U119&gt;U113,U119-U113,0)</f>
        <v>15164</v>
      </c>
      <c r="V141" s="246">
        <f>IF(V119&gt;V113,V119-V113,0)</f>
        <v>1625.4899999999998</v>
      </c>
    </row>
    <row r="142" spans="1:23" s="63" customFormat="1" ht="12.75" customHeight="1" x14ac:dyDescent="0.2">
      <c r="A142" s="137"/>
      <c r="B142" s="93">
        <v>92212</v>
      </c>
      <c r="C142" s="94" t="s">
        <v>170</v>
      </c>
      <c r="D142" s="236"/>
      <c r="E142" s="236"/>
      <c r="F142" s="236"/>
      <c r="G142" s="248">
        <v>0</v>
      </c>
      <c r="H142" s="187"/>
      <c r="I142" s="187">
        <v>7000</v>
      </c>
      <c r="J142" s="85">
        <v>6138.72</v>
      </c>
      <c r="K142" s="76" t="e">
        <f t="shared" si="36"/>
        <v>#DIV/0!</v>
      </c>
      <c r="L142" s="77">
        <v>0</v>
      </c>
      <c r="M142" s="95">
        <v>92212</v>
      </c>
      <c r="N142" s="94" t="s">
        <v>170</v>
      </c>
      <c r="O142" s="188"/>
      <c r="P142" s="188"/>
      <c r="Q142" s="189">
        <v>0</v>
      </c>
      <c r="R142" s="189"/>
      <c r="S142" s="190"/>
      <c r="T142" s="189"/>
      <c r="U142" s="190">
        <f>U110</f>
        <v>0</v>
      </c>
      <c r="V142" s="189">
        <v>6138</v>
      </c>
    </row>
    <row r="143" spans="1:23" s="63" customFormat="1" ht="13.5" customHeight="1" x14ac:dyDescent="0.2">
      <c r="A143" s="137"/>
      <c r="B143" s="93">
        <v>92222</v>
      </c>
      <c r="C143" s="94" t="s">
        <v>171</v>
      </c>
      <c r="D143" s="236"/>
      <c r="E143" s="236"/>
      <c r="F143" s="236"/>
      <c r="G143" s="85">
        <v>4177.09</v>
      </c>
      <c r="H143" s="187">
        <v>0</v>
      </c>
      <c r="I143" s="187"/>
      <c r="J143" s="106">
        <v>0</v>
      </c>
      <c r="K143" s="76">
        <f t="shared" si="36"/>
        <v>0</v>
      </c>
      <c r="L143" s="77" t="s">
        <v>5</v>
      </c>
      <c r="M143" s="95">
        <v>92222</v>
      </c>
      <c r="N143" s="94" t="s">
        <v>171</v>
      </c>
      <c r="O143" s="249">
        <v>0</v>
      </c>
      <c r="P143" s="249"/>
      <c r="Q143" s="250">
        <v>0</v>
      </c>
      <c r="R143" s="250"/>
      <c r="S143" s="251"/>
      <c r="T143" s="250"/>
      <c r="U143" s="251"/>
      <c r="V143" s="250"/>
    </row>
    <row r="144" spans="1:23" s="63" customFormat="1" ht="13.5" customHeight="1" x14ac:dyDescent="0.2">
      <c r="A144" s="137"/>
      <c r="B144" s="252"/>
      <c r="C144" s="252" t="s">
        <v>172</v>
      </c>
      <c r="D144" s="253"/>
      <c r="E144" s="253"/>
      <c r="F144" s="253"/>
      <c r="G144" s="254">
        <f>G113+G13</f>
        <v>10463918.08</v>
      </c>
      <c r="H144" s="254">
        <f>H113+H110+H13</f>
        <v>0</v>
      </c>
      <c r="I144" s="254">
        <f>I113+I110+I13+I153</f>
        <v>11236241.699999999</v>
      </c>
      <c r="J144" s="254">
        <f>J113+J13+J151</f>
        <v>10832736.330000002</v>
      </c>
      <c r="K144" s="255">
        <f t="shared" si="36"/>
        <v>103.52466683301864</v>
      </c>
      <c r="L144" s="255">
        <f>J144/I144*100</f>
        <v>96.408893820787085</v>
      </c>
      <c r="M144" s="95"/>
      <c r="N144" s="252" t="s">
        <v>172</v>
      </c>
      <c r="O144" s="256">
        <f>O113+O13</f>
        <v>966250</v>
      </c>
      <c r="P144" s="256">
        <f>P113+P13</f>
        <v>1178358.32</v>
      </c>
      <c r="Q144" s="256">
        <f>Q113+Q13+Q151</f>
        <v>126106.66</v>
      </c>
      <c r="R144" s="256">
        <f t="shared" ref="R144:V144" si="67">R113+R13</f>
        <v>39486</v>
      </c>
      <c r="S144" s="257">
        <f t="shared" si="67"/>
        <v>8506730</v>
      </c>
      <c r="T144" s="256">
        <f t="shared" si="67"/>
        <v>0</v>
      </c>
      <c r="U144" s="257">
        <f t="shared" si="67"/>
        <v>15164</v>
      </c>
      <c r="V144" s="256">
        <f t="shared" si="67"/>
        <v>640.5</v>
      </c>
    </row>
    <row r="145" spans="1:22" s="63" customFormat="1" ht="12.75" customHeight="1" x14ac:dyDescent="0.2">
      <c r="A145" s="137"/>
      <c r="B145" s="258"/>
      <c r="C145" s="258" t="s">
        <v>173</v>
      </c>
      <c r="D145" s="253" t="e">
        <f>D61+D92+D100+D121+D85</f>
        <v>#REF!</v>
      </c>
      <c r="E145" s="253" t="e">
        <f>E61+E92+E100+E121+E85</f>
        <v>#REF!</v>
      </c>
      <c r="F145" s="253" t="e">
        <f>F61+F92+F100+F121+F85</f>
        <v>#REF!</v>
      </c>
      <c r="G145" s="254">
        <f>G119+G51</f>
        <v>10262358.860000001</v>
      </c>
      <c r="H145" s="254">
        <f>H119+H51</f>
        <v>0</v>
      </c>
      <c r="I145" s="254">
        <f>I119+I51</f>
        <v>9252647</v>
      </c>
      <c r="J145" s="254">
        <f>J119+J51</f>
        <v>10765867.020000001</v>
      </c>
      <c r="K145" s="255">
        <f t="shared" si="36"/>
        <v>104.90635892652851</v>
      </c>
      <c r="L145" s="255">
        <f>J145/I145*100</f>
        <v>116.35445532505457</v>
      </c>
      <c r="M145" s="131"/>
      <c r="N145" s="258" t="s">
        <v>173</v>
      </c>
      <c r="O145" s="259">
        <f>O51+O119</f>
        <v>966250</v>
      </c>
      <c r="P145" s="259">
        <f>P51+P119</f>
        <v>1197858.54</v>
      </c>
      <c r="Q145" s="260">
        <f>Q119+Q51</f>
        <v>56405.34</v>
      </c>
      <c r="R145" s="260">
        <f t="shared" ref="R145:V145" si="68">R119+R51</f>
        <v>37222.959999999999</v>
      </c>
      <c r="S145" s="261">
        <f t="shared" si="68"/>
        <v>8490699.9900000002</v>
      </c>
      <c r="T145" s="260">
        <f t="shared" si="68"/>
        <v>0</v>
      </c>
      <c r="U145" s="261">
        <f t="shared" si="68"/>
        <v>15164</v>
      </c>
      <c r="V145" s="260">
        <f t="shared" si="68"/>
        <v>2265.9899999999998</v>
      </c>
    </row>
    <row r="146" spans="1:22" s="265" customFormat="1" ht="12" customHeight="1" x14ac:dyDescent="0.2">
      <c r="A146" s="137"/>
      <c r="B146" s="130"/>
      <c r="C146" s="130" t="s">
        <v>174</v>
      </c>
      <c r="D146" s="262"/>
      <c r="E146" s="262"/>
      <c r="F146" s="262"/>
      <c r="G146" s="263">
        <f>IF(G144&gt;G145,G144-G145,0)</f>
        <v>201559.21999999881</v>
      </c>
      <c r="H146" s="187">
        <v>0</v>
      </c>
      <c r="I146" s="187"/>
      <c r="J146" s="248">
        <f>IF(J144&gt;J145,J144-J145,0)</f>
        <v>66869.310000000522</v>
      </c>
      <c r="K146" s="76">
        <f t="shared" si="36"/>
        <v>33.176011496770485</v>
      </c>
      <c r="L146" s="264" t="e">
        <f>J146/I146*100</f>
        <v>#DIV/0!</v>
      </c>
      <c r="M146" s="131"/>
      <c r="N146" s="130" t="s">
        <v>174</v>
      </c>
      <c r="O146" s="188">
        <f>IF(O144&gt;O145,O144-O145,0)</f>
        <v>0</v>
      </c>
      <c r="P146" s="188">
        <f>IF(P144&gt;P145,P144-P145,0)</f>
        <v>0</v>
      </c>
      <c r="Q146" s="189">
        <f t="shared" ref="Q146" si="69">IF(Q144&gt;Q145,Q144-Q145,0)</f>
        <v>69701.320000000007</v>
      </c>
      <c r="R146" s="189">
        <f>IF(R144&gt;R145,R144-R145,0)</f>
        <v>2263.0400000000009</v>
      </c>
      <c r="S146" s="190">
        <f>IF(S144&gt;S145,S144-S145,0)</f>
        <v>16030.009999999776</v>
      </c>
      <c r="T146" s="189">
        <f>IF(T144&gt;T145,T144-T145,0)</f>
        <v>0</v>
      </c>
      <c r="U146" s="190">
        <v>0</v>
      </c>
      <c r="V146" s="189">
        <f>IF(V144&gt;V145,V144-V145,0)</f>
        <v>0</v>
      </c>
    </row>
    <row r="147" spans="1:22" s="128" customFormat="1" ht="12" customHeight="1" x14ac:dyDescent="0.2">
      <c r="A147" s="137"/>
      <c r="B147" s="130"/>
      <c r="C147" s="130" t="s">
        <v>175</v>
      </c>
      <c r="D147" s="266"/>
      <c r="E147" s="266"/>
      <c r="F147" s="266"/>
      <c r="G147" s="248">
        <f>IF(G145&gt;G144,G145-G144,0)</f>
        <v>0</v>
      </c>
      <c r="H147" s="187">
        <f>IF(H145&gt;H144,H145-H144,0)</f>
        <v>0</v>
      </c>
      <c r="I147" s="187">
        <v>0</v>
      </c>
      <c r="J147" s="248">
        <f>IF(J145&gt;J144,J145-J144,0)</f>
        <v>0</v>
      </c>
      <c r="K147" s="76" t="e">
        <f t="shared" si="36"/>
        <v>#DIV/0!</v>
      </c>
      <c r="L147" s="264">
        <v>0</v>
      </c>
      <c r="M147" s="131"/>
      <c r="N147" s="130" t="s">
        <v>175</v>
      </c>
      <c r="O147" s="267">
        <f>IF(O145&gt;O144,O145-O144,0)</f>
        <v>0</v>
      </c>
      <c r="P147" s="267">
        <f>IF(P145&gt;P144,P145-P144,0)</f>
        <v>19500.219999999972</v>
      </c>
      <c r="Q147" s="189">
        <f>IF(Q145&gt;Q144,Q145-Q144,0)</f>
        <v>0</v>
      </c>
      <c r="R147" s="189">
        <f>IF(R145&gt;R144,R145-R144,0)</f>
        <v>0</v>
      </c>
      <c r="S147" s="190"/>
      <c r="T147" s="189">
        <f>IF(T145&gt;T144,T145-T144,0)</f>
        <v>0</v>
      </c>
      <c r="U147" s="190">
        <f t="shared" ref="U147" si="70">IF(U145&gt;U144,U145-U144,0)</f>
        <v>0</v>
      </c>
      <c r="V147" s="189">
        <f>IF(V145&gt;V144,V145-V144,0)</f>
        <v>1625.4899999999998</v>
      </c>
    </row>
    <row r="148" spans="1:22" s="128" customFormat="1" ht="12" customHeight="1" x14ac:dyDescent="0.2">
      <c r="A148" s="137"/>
      <c r="B148" s="130" t="s">
        <v>176</v>
      </c>
      <c r="C148" s="130" t="s">
        <v>177</v>
      </c>
      <c r="D148" s="266"/>
      <c r="E148" s="266"/>
      <c r="F148" s="266"/>
      <c r="G148" s="248">
        <v>0</v>
      </c>
      <c r="H148" s="187">
        <v>0</v>
      </c>
      <c r="I148" s="187">
        <v>0</v>
      </c>
      <c r="J148" s="268">
        <v>56973.63</v>
      </c>
      <c r="K148" s="76" t="e">
        <f t="shared" si="36"/>
        <v>#DIV/0!</v>
      </c>
      <c r="L148" s="264">
        <v>0</v>
      </c>
      <c r="M148" s="131" t="s">
        <v>176</v>
      </c>
      <c r="N148" s="130" t="s">
        <v>177</v>
      </c>
      <c r="O148" s="188">
        <v>0</v>
      </c>
      <c r="P148" s="188">
        <v>0</v>
      </c>
      <c r="Q148" s="269">
        <v>43988</v>
      </c>
      <c r="R148" s="270">
        <v>905</v>
      </c>
      <c r="S148" s="271">
        <v>5942</v>
      </c>
      <c r="T148" s="189"/>
      <c r="U148" s="190">
        <f t="shared" ref="U148:V148" si="71">U142+U110</f>
        <v>0</v>
      </c>
      <c r="V148" s="270">
        <f t="shared" si="71"/>
        <v>6138</v>
      </c>
    </row>
    <row r="149" spans="1:22" s="128" customFormat="1" ht="12" customHeight="1" x14ac:dyDescent="0.2">
      <c r="A149" s="137"/>
      <c r="B149" s="130" t="s">
        <v>178</v>
      </c>
      <c r="C149" s="130" t="s">
        <v>179</v>
      </c>
      <c r="D149" s="266"/>
      <c r="E149" s="266"/>
      <c r="F149" s="266"/>
      <c r="G149" s="272">
        <v>-144585.59</v>
      </c>
      <c r="H149" s="109">
        <v>0</v>
      </c>
      <c r="I149" s="109">
        <v>0</v>
      </c>
      <c r="J149" s="108"/>
      <c r="K149" s="76">
        <f t="shared" si="36"/>
        <v>0</v>
      </c>
      <c r="L149" s="141" t="s">
        <v>5</v>
      </c>
      <c r="M149" s="131" t="s">
        <v>178</v>
      </c>
      <c r="N149" s="130" t="s">
        <v>179</v>
      </c>
      <c r="O149" s="273"/>
      <c r="P149" s="273"/>
      <c r="Q149" s="273"/>
      <c r="R149" s="273"/>
      <c r="S149" s="274"/>
      <c r="T149" s="273"/>
      <c r="U149" s="274"/>
      <c r="V149" s="273"/>
    </row>
    <row r="150" spans="1:22" s="128" customFormat="1" ht="16.5" customHeight="1" x14ac:dyDescent="0.2">
      <c r="A150" s="137"/>
      <c r="B150" s="275"/>
      <c r="C150" s="94" t="s">
        <v>180</v>
      </c>
      <c r="D150" s="266"/>
      <c r="E150" s="266"/>
      <c r="F150" s="266"/>
      <c r="G150" s="276">
        <f>G146-G147+G148+G149</f>
        <v>56973.629999998811</v>
      </c>
      <c r="H150" s="276">
        <f t="shared" ref="H150:J150" si="72">H146-H147+H148-H149</f>
        <v>0</v>
      </c>
      <c r="I150" s="276">
        <f t="shared" si="72"/>
        <v>0</v>
      </c>
      <c r="J150" s="276">
        <f t="shared" si="72"/>
        <v>123842.94000000053</v>
      </c>
      <c r="K150" s="277">
        <f t="shared" si="36"/>
        <v>217.36887749648935</v>
      </c>
      <c r="L150" s="278" t="s">
        <v>5</v>
      </c>
      <c r="M150" s="279"/>
      <c r="N150" s="94" t="s">
        <v>180</v>
      </c>
      <c r="O150" s="280">
        <v>0</v>
      </c>
      <c r="P150" s="280">
        <v>0</v>
      </c>
      <c r="Q150" s="281">
        <f>Q146-Q147+Q148-Q149</f>
        <v>113689.32</v>
      </c>
      <c r="R150" s="280">
        <f t="shared" ref="R150:V150" si="73">R146-R147+R148-R149</f>
        <v>3168.0400000000009</v>
      </c>
      <c r="S150" s="281">
        <f t="shared" si="73"/>
        <v>21972.009999999776</v>
      </c>
      <c r="T150" s="280">
        <f t="shared" si="73"/>
        <v>0</v>
      </c>
      <c r="U150" s="281">
        <f t="shared" si="73"/>
        <v>0</v>
      </c>
      <c r="V150" s="280">
        <f t="shared" si="73"/>
        <v>4512.51</v>
      </c>
    </row>
    <row r="151" spans="1:22" ht="17.25" customHeight="1" x14ac:dyDescent="0.2">
      <c r="B151" s="94">
        <v>8</v>
      </c>
      <c r="C151" s="94" t="s">
        <v>181</v>
      </c>
      <c r="D151" s="266"/>
      <c r="E151" s="266"/>
      <c r="F151" s="266"/>
      <c r="G151" s="109">
        <v>0</v>
      </c>
      <c r="H151" s="109">
        <v>0</v>
      </c>
      <c r="I151" s="160">
        <v>26460</v>
      </c>
      <c r="J151" s="109">
        <v>26460</v>
      </c>
      <c r="K151" s="76" t="e">
        <f t="shared" si="36"/>
        <v>#DIV/0!</v>
      </c>
      <c r="L151" s="152"/>
      <c r="M151" s="95">
        <v>8</v>
      </c>
      <c r="N151" s="94" t="s">
        <v>181</v>
      </c>
      <c r="O151" s="142">
        <v>0</v>
      </c>
      <c r="P151" s="142"/>
      <c r="Q151" s="142">
        <v>26460</v>
      </c>
      <c r="R151" s="142">
        <v>0</v>
      </c>
      <c r="S151" s="143">
        <v>0</v>
      </c>
      <c r="T151" s="282"/>
      <c r="U151" s="283"/>
      <c r="V151" s="282"/>
    </row>
    <row r="152" spans="1:22" ht="13.5" customHeight="1" x14ac:dyDescent="0.2">
      <c r="B152" s="94">
        <v>83</v>
      </c>
      <c r="C152" s="94" t="s">
        <v>182</v>
      </c>
      <c r="D152" s="266"/>
      <c r="E152" s="266"/>
      <c r="F152" s="266"/>
      <c r="G152" s="109">
        <v>0</v>
      </c>
      <c r="H152" s="109">
        <v>0</v>
      </c>
      <c r="I152" s="109">
        <v>26460</v>
      </c>
      <c r="J152" s="109">
        <v>26460</v>
      </c>
      <c r="K152" s="76" t="e">
        <f t="shared" si="36"/>
        <v>#DIV/0!</v>
      </c>
      <c r="L152" s="152"/>
      <c r="M152" s="95">
        <v>83</v>
      </c>
      <c r="N152" s="94" t="s">
        <v>182</v>
      </c>
      <c r="O152" s="142">
        <v>0</v>
      </c>
      <c r="P152" s="142"/>
      <c r="Q152" s="142">
        <v>26460</v>
      </c>
      <c r="R152" s="142">
        <v>0</v>
      </c>
      <c r="S152" s="143">
        <v>0</v>
      </c>
      <c r="T152" s="282"/>
      <c r="U152" s="283"/>
      <c r="V152" s="282"/>
    </row>
    <row r="153" spans="1:22" ht="13.5" customHeight="1" x14ac:dyDescent="0.2">
      <c r="B153" s="94">
        <v>8331</v>
      </c>
      <c r="C153" s="94" t="s">
        <v>183</v>
      </c>
      <c r="D153" s="266"/>
      <c r="E153" s="266"/>
      <c r="F153" s="266"/>
      <c r="G153" s="109">
        <v>0</v>
      </c>
      <c r="H153" s="109">
        <v>0</v>
      </c>
      <c r="I153" s="109">
        <v>26460</v>
      </c>
      <c r="J153" s="109">
        <v>26460</v>
      </c>
      <c r="K153" s="76" t="e">
        <f t="shared" si="36"/>
        <v>#DIV/0!</v>
      </c>
      <c r="L153" s="152"/>
      <c r="M153" s="95">
        <v>8331</v>
      </c>
      <c r="N153" s="94" t="s">
        <v>183</v>
      </c>
      <c r="O153" s="142">
        <v>0</v>
      </c>
      <c r="P153" s="142"/>
      <c r="Q153" s="142">
        <v>26460</v>
      </c>
      <c r="R153" s="142">
        <v>0</v>
      </c>
      <c r="S153" s="143">
        <v>0</v>
      </c>
      <c r="T153" s="282"/>
      <c r="U153" s="283"/>
      <c r="V153" s="282"/>
    </row>
    <row r="154" spans="1:22" ht="13.5" customHeight="1" x14ac:dyDescent="0.2">
      <c r="B154" s="284" t="s">
        <v>184</v>
      </c>
      <c r="C154" s="94" t="s">
        <v>185</v>
      </c>
      <c r="D154" s="285"/>
      <c r="E154" s="285"/>
      <c r="F154" s="285"/>
      <c r="G154" s="109">
        <v>0</v>
      </c>
      <c r="H154" s="109">
        <v>0</v>
      </c>
      <c r="I154" s="109">
        <v>0</v>
      </c>
      <c r="J154" s="109">
        <v>26460</v>
      </c>
      <c r="K154" s="286"/>
      <c r="L154" s="278"/>
      <c r="M154" s="287" t="s">
        <v>184</v>
      </c>
      <c r="N154" s="94" t="s">
        <v>185</v>
      </c>
      <c r="O154" s="288"/>
      <c r="P154" s="288"/>
      <c r="Q154" s="142">
        <v>26460</v>
      </c>
      <c r="R154" s="288"/>
      <c r="S154" s="289"/>
      <c r="T154" s="282"/>
      <c r="U154" s="283"/>
      <c r="V154" s="282"/>
    </row>
    <row r="155" spans="1:22" ht="13.5" customHeight="1" x14ac:dyDescent="0.2">
      <c r="B155" s="284"/>
      <c r="C155" s="548" t="s">
        <v>186</v>
      </c>
      <c r="D155" s="548"/>
      <c r="E155" s="548"/>
      <c r="F155" s="548"/>
      <c r="G155" s="548"/>
      <c r="H155" s="548"/>
      <c r="I155" s="548"/>
      <c r="J155" s="548"/>
      <c r="K155" s="286"/>
      <c r="L155" s="278"/>
      <c r="M155" s="287" t="s">
        <v>187</v>
      </c>
      <c r="N155" s="290"/>
      <c r="O155" s="285"/>
      <c r="P155" s="285"/>
      <c r="Q155" s="285"/>
      <c r="R155" s="291" t="s">
        <v>188</v>
      </c>
      <c r="S155" s="291"/>
      <c r="T155" s="286"/>
    </row>
    <row r="156" spans="1:22" s="300" customFormat="1" ht="20.25" customHeight="1" x14ac:dyDescent="0.2">
      <c r="A156" s="293"/>
      <c r="B156" s="294"/>
      <c r="C156" s="295"/>
      <c r="D156" s="295"/>
      <c r="E156" s="295"/>
      <c r="F156" s="295"/>
      <c r="G156" s="296"/>
      <c r="H156" s="295"/>
      <c r="I156" s="295"/>
      <c r="J156" s="295"/>
      <c r="K156" s="295"/>
      <c r="L156" s="297"/>
      <c r="M156" s="298"/>
      <c r="N156" s="298"/>
      <c r="O156" s="299"/>
      <c r="P156" s="299"/>
      <c r="Q156" s="299"/>
      <c r="R156" s="299"/>
      <c r="S156" s="299"/>
      <c r="T156" s="299"/>
      <c r="U156" s="299"/>
      <c r="V156" s="299"/>
    </row>
    <row r="157" spans="1:22" s="300" customFormat="1" ht="15" customHeight="1" x14ac:dyDescent="0.2">
      <c r="A157" s="293"/>
      <c r="B157" s="301" t="s">
        <v>189</v>
      </c>
      <c r="C157" s="302"/>
      <c r="D157" s="302"/>
      <c r="E157" s="302"/>
      <c r="F157" s="302"/>
      <c r="G157" s="303"/>
      <c r="H157" s="302"/>
      <c r="I157" s="302"/>
      <c r="J157" s="302"/>
      <c r="K157" s="302"/>
      <c r="L157" s="304"/>
      <c r="M157" s="305"/>
      <c r="N157" s="305"/>
      <c r="O157" s="299"/>
      <c r="P157" s="299"/>
      <c r="Q157" s="299"/>
      <c r="R157" s="299"/>
      <c r="S157" s="299"/>
      <c r="T157" s="299"/>
      <c r="U157" s="299"/>
      <c r="V157" s="299"/>
    </row>
    <row r="158" spans="1:22" x14ac:dyDescent="0.2">
      <c r="B158" s="306"/>
      <c r="C158" s="307">
        <v>1</v>
      </c>
      <c r="D158" s="15"/>
      <c r="E158" s="15"/>
      <c r="F158" s="16"/>
      <c r="G158" s="32">
        <v>2</v>
      </c>
      <c r="H158" s="33">
        <v>3</v>
      </c>
      <c r="I158" s="33">
        <v>4</v>
      </c>
      <c r="J158" s="32">
        <v>5</v>
      </c>
      <c r="K158" s="34">
        <v>6</v>
      </c>
      <c r="L158" s="34">
        <v>7</v>
      </c>
      <c r="M158" s="14"/>
      <c r="N158" s="14"/>
    </row>
    <row r="159" spans="1:22" x14ac:dyDescent="0.2">
      <c r="B159" s="541" t="s">
        <v>12</v>
      </c>
      <c r="C159" s="39" t="s">
        <v>13</v>
      </c>
      <c r="G159" s="309" t="s">
        <v>14</v>
      </c>
      <c r="H159" s="42" t="s">
        <v>190</v>
      </c>
      <c r="I159" s="42" t="s">
        <v>16</v>
      </c>
      <c r="J159" s="309" t="s">
        <v>14</v>
      </c>
      <c r="K159" s="515" t="s">
        <v>17</v>
      </c>
      <c r="L159" s="515" t="s">
        <v>18</v>
      </c>
      <c r="M159" s="310"/>
      <c r="N159" s="310"/>
    </row>
    <row r="160" spans="1:22" ht="22.5" x14ac:dyDescent="0.2">
      <c r="B160" s="524"/>
      <c r="C160" s="44" t="s">
        <v>27</v>
      </c>
      <c r="D160" s="45" t="s">
        <v>28</v>
      </c>
      <c r="E160" s="46" t="s">
        <v>29</v>
      </c>
      <c r="F160" s="47" t="s">
        <v>30</v>
      </c>
      <c r="G160" s="311" t="s">
        <v>191</v>
      </c>
      <c r="H160" s="51" t="s">
        <v>192</v>
      </c>
      <c r="I160" s="51" t="s">
        <v>33</v>
      </c>
      <c r="J160" s="311" t="s">
        <v>193</v>
      </c>
      <c r="K160" s="516"/>
      <c r="L160" s="516"/>
      <c r="M160" s="310"/>
      <c r="N160" s="310"/>
    </row>
    <row r="161" spans="1:22" x14ac:dyDescent="0.2">
      <c r="B161" s="53">
        <v>6</v>
      </c>
      <c r="C161" s="54" t="s">
        <v>37</v>
      </c>
      <c r="D161" s="55"/>
      <c r="E161" s="55"/>
      <c r="F161" s="56"/>
      <c r="G161" s="312">
        <f>G167+G162</f>
        <v>2524981</v>
      </c>
      <c r="H161" s="313">
        <f>H167+H162</f>
        <v>1277300</v>
      </c>
      <c r="I161" s="313">
        <f>I167+I162</f>
        <v>966250</v>
      </c>
      <c r="J161" s="312">
        <f>J167+J162</f>
        <v>966250</v>
      </c>
      <c r="K161" s="314">
        <f>G161/J161*100</f>
        <v>261.31756791720568</v>
      </c>
      <c r="L161" s="315">
        <f>J161/I161*100</f>
        <v>100</v>
      </c>
      <c r="M161" s="316"/>
      <c r="N161" s="316"/>
    </row>
    <row r="162" spans="1:22" ht="0.75" customHeight="1" x14ac:dyDescent="0.2">
      <c r="B162" s="53">
        <v>64</v>
      </c>
      <c r="C162" s="54" t="s">
        <v>55</v>
      </c>
      <c r="D162" s="55"/>
      <c r="E162" s="55"/>
      <c r="F162" s="56"/>
      <c r="G162" s="312">
        <f>G163</f>
        <v>0</v>
      </c>
      <c r="H162" s="313">
        <f>H163</f>
        <v>0</v>
      </c>
      <c r="I162" s="313">
        <f>I163</f>
        <v>0</v>
      </c>
      <c r="J162" s="312">
        <f>J163</f>
        <v>0</v>
      </c>
      <c r="K162" s="314" t="s">
        <v>5</v>
      </c>
      <c r="L162" s="315"/>
      <c r="M162" s="316"/>
      <c r="N162" s="316"/>
    </row>
    <row r="163" spans="1:22" hidden="1" x14ac:dyDescent="0.2">
      <c r="B163" s="53">
        <v>641</v>
      </c>
      <c r="C163" s="54" t="s">
        <v>56</v>
      </c>
      <c r="D163" s="55"/>
      <c r="E163" s="55"/>
      <c r="F163" s="56"/>
      <c r="G163" s="312">
        <f>SUM(G164:G166)</f>
        <v>0</v>
      </c>
      <c r="H163" s="313">
        <f>SUM(H164:H166)</f>
        <v>0</v>
      </c>
      <c r="I163" s="313">
        <f>SUM(I164:I166)</f>
        <v>0</v>
      </c>
      <c r="J163" s="312">
        <f>SUM(J164:J166)</f>
        <v>0</v>
      </c>
      <c r="K163" s="314" t="s">
        <v>5</v>
      </c>
      <c r="L163" s="315"/>
      <c r="M163" s="316"/>
      <c r="N163" s="316"/>
    </row>
    <row r="164" spans="1:22" s="116" customFormat="1" hidden="1" x14ac:dyDescent="0.2">
      <c r="A164" s="308"/>
      <c r="B164" s="227">
        <v>6413</v>
      </c>
      <c r="C164" s="227" t="s">
        <v>57</v>
      </c>
      <c r="D164" s="113"/>
      <c r="E164" s="113"/>
      <c r="F164" s="114"/>
      <c r="G164" s="317">
        <v>0</v>
      </c>
      <c r="H164" s="317"/>
      <c r="I164" s="317"/>
      <c r="J164" s="317">
        <v>0</v>
      </c>
      <c r="K164" s="318" t="s">
        <v>5</v>
      </c>
      <c r="L164" s="76"/>
      <c r="M164" s="316"/>
      <c r="N164" s="316"/>
      <c r="O164" s="5"/>
      <c r="P164" s="5"/>
      <c r="Q164" s="308"/>
      <c r="R164" s="292"/>
      <c r="S164" s="5"/>
      <c r="T164" s="5"/>
      <c r="U164" s="292"/>
      <c r="V164" s="5"/>
    </row>
    <row r="165" spans="1:22" s="116" customFormat="1" hidden="1" x14ac:dyDescent="0.2">
      <c r="A165" s="308"/>
      <c r="B165" s="227">
        <v>6414</v>
      </c>
      <c r="C165" s="227" t="s">
        <v>59</v>
      </c>
      <c r="D165" s="113"/>
      <c r="E165" s="113"/>
      <c r="F165" s="114"/>
      <c r="G165" s="317">
        <v>0</v>
      </c>
      <c r="H165" s="317"/>
      <c r="I165" s="317"/>
      <c r="J165" s="317">
        <v>0</v>
      </c>
      <c r="K165" s="318" t="s">
        <v>5</v>
      </c>
      <c r="L165" s="76"/>
      <c r="M165" s="316"/>
      <c r="N165" s="316"/>
      <c r="O165" s="5"/>
      <c r="P165" s="5"/>
      <c r="Q165" s="308"/>
      <c r="R165" s="292"/>
      <c r="S165" s="5"/>
      <c r="T165" s="5"/>
      <c r="U165" s="292"/>
      <c r="V165" s="5"/>
    </row>
    <row r="166" spans="1:22" s="116" customFormat="1" ht="3" hidden="1" customHeight="1" x14ac:dyDescent="0.2">
      <c r="A166" s="308"/>
      <c r="B166" s="227">
        <v>6416</v>
      </c>
      <c r="C166" s="227" t="s">
        <v>58</v>
      </c>
      <c r="D166" s="113"/>
      <c r="E166" s="113"/>
      <c r="F166" s="114"/>
      <c r="G166" s="317">
        <v>0</v>
      </c>
      <c r="H166" s="317"/>
      <c r="I166" s="317"/>
      <c r="J166" s="317"/>
      <c r="K166" s="318" t="s">
        <v>5</v>
      </c>
      <c r="L166" s="76"/>
      <c r="M166" s="316"/>
      <c r="N166" s="316"/>
      <c r="O166" s="5"/>
      <c r="P166" s="5"/>
      <c r="Q166" s="308"/>
      <c r="R166" s="292"/>
      <c r="S166" s="5"/>
      <c r="T166" s="5"/>
      <c r="U166" s="292"/>
      <c r="V166" s="5"/>
    </row>
    <row r="167" spans="1:22" x14ac:dyDescent="0.2">
      <c r="B167" s="130">
        <v>67</v>
      </c>
      <c r="C167" s="130" t="s">
        <v>72</v>
      </c>
      <c r="D167" s="66"/>
      <c r="E167" s="66"/>
      <c r="F167" s="67"/>
      <c r="G167" s="312">
        <f>G168</f>
        <v>2524981</v>
      </c>
      <c r="H167" s="313">
        <f>H168</f>
        <v>1277300</v>
      </c>
      <c r="I167" s="313">
        <f>I168</f>
        <v>966250</v>
      </c>
      <c r="J167" s="312">
        <f>J168</f>
        <v>966250</v>
      </c>
      <c r="K167" s="314">
        <f>G167/J167*100</f>
        <v>261.31756791720568</v>
      </c>
      <c r="L167" s="315">
        <f t="shared" ref="L167:L204" si="74">J167/I167*100</f>
        <v>100</v>
      </c>
      <c r="M167" s="316"/>
      <c r="N167" s="316"/>
    </row>
    <row r="168" spans="1:22" x14ac:dyDescent="0.2">
      <c r="B168" s="94">
        <v>671</v>
      </c>
      <c r="C168" s="94" t="s">
        <v>73</v>
      </c>
      <c r="D168" s="126"/>
      <c r="E168" s="126"/>
      <c r="F168" s="127"/>
      <c r="G168" s="312">
        <f>G169+G170</f>
        <v>2524981</v>
      </c>
      <c r="H168" s="313">
        <f>H169+H170</f>
        <v>1277300</v>
      </c>
      <c r="I168" s="319">
        <f>I169+I170</f>
        <v>966250</v>
      </c>
      <c r="J168" s="320">
        <f>J169+J170</f>
        <v>966250</v>
      </c>
      <c r="K168" s="314">
        <f>G168/J168*100</f>
        <v>261.31756791720568</v>
      </c>
      <c r="L168" s="315">
        <f t="shared" si="74"/>
        <v>100</v>
      </c>
      <c r="M168" s="316"/>
      <c r="N168" s="316"/>
    </row>
    <row r="169" spans="1:22" x14ac:dyDescent="0.2">
      <c r="B169" s="118">
        <v>6711</v>
      </c>
      <c r="C169" s="118" t="s">
        <v>74</v>
      </c>
      <c r="D169" s="119"/>
      <c r="E169" s="119"/>
      <c r="F169" s="120"/>
      <c r="G169" s="321">
        <v>2291879</v>
      </c>
      <c r="H169" s="317">
        <v>1277300</v>
      </c>
      <c r="I169" s="317">
        <v>966250</v>
      </c>
      <c r="J169" s="317">
        <v>966250</v>
      </c>
      <c r="K169" s="322">
        <f>G169/J169*100</f>
        <v>237.19316946959896</v>
      </c>
      <c r="L169" s="77">
        <f t="shared" si="74"/>
        <v>100</v>
      </c>
      <c r="M169" s="316"/>
      <c r="N169" s="316"/>
    </row>
    <row r="170" spans="1:22" x14ac:dyDescent="0.2">
      <c r="B170" s="118">
        <v>6712</v>
      </c>
      <c r="C170" s="118" t="s">
        <v>75</v>
      </c>
      <c r="D170" s="119"/>
      <c r="E170" s="119"/>
      <c r="F170" s="120"/>
      <c r="G170" s="321">
        <v>233102</v>
      </c>
      <c r="H170" s="317"/>
      <c r="I170" s="323"/>
      <c r="J170" s="321"/>
      <c r="K170" s="322" t="e">
        <f>G170/J170*100</f>
        <v>#DIV/0!</v>
      </c>
      <c r="L170" s="77" t="e">
        <f t="shared" si="74"/>
        <v>#DIV/0!</v>
      </c>
      <c r="M170" s="316"/>
      <c r="N170" s="316"/>
    </row>
    <row r="171" spans="1:22" ht="11.25" customHeight="1" x14ac:dyDescent="0.2">
      <c r="B171" s="130">
        <v>3</v>
      </c>
      <c r="C171" s="130" t="s">
        <v>77</v>
      </c>
      <c r="D171" s="138"/>
      <c r="E171" s="138"/>
      <c r="F171" s="139"/>
      <c r="G171" s="312">
        <f>G172+G181+G208</f>
        <v>2069452.7499999998</v>
      </c>
      <c r="H171" s="313">
        <f>H173+H176+H178+H182+H186+H193+H203+H209</f>
        <v>1277300</v>
      </c>
      <c r="I171" s="313">
        <f>I181+I208+I213+I172</f>
        <v>966250.0199999999</v>
      </c>
      <c r="J171" s="312">
        <f>J172+J181+J208+J213</f>
        <v>966249.96</v>
      </c>
      <c r="K171" s="322">
        <f t="shared" ref="K171:K179" si="75">G171/J171*100</f>
        <v>214.17364405376014</v>
      </c>
      <c r="L171" s="315">
        <f t="shared" si="74"/>
        <v>99.999993790427041</v>
      </c>
      <c r="M171" s="316"/>
      <c r="N171" s="316"/>
    </row>
    <row r="172" spans="1:22" ht="15.75" customHeight="1" x14ac:dyDescent="0.2">
      <c r="B172" s="140">
        <v>31</v>
      </c>
      <c r="C172" s="130" t="s">
        <v>78</v>
      </c>
      <c r="D172" s="55"/>
      <c r="E172" s="55"/>
      <c r="F172" s="55"/>
      <c r="G172" s="324">
        <f>G173+G176+G178</f>
        <v>69506</v>
      </c>
      <c r="H172" s="296">
        <f>H173+H178+H176</f>
        <v>86550</v>
      </c>
      <c r="I172" s="296">
        <f>I173+I178+I176</f>
        <v>0</v>
      </c>
      <c r="J172" s="324">
        <f>J173+J178+J176</f>
        <v>0</v>
      </c>
      <c r="K172" s="322" t="e">
        <f t="shared" si="75"/>
        <v>#DIV/0!</v>
      </c>
      <c r="L172" s="141">
        <v>0</v>
      </c>
      <c r="M172" s="316"/>
      <c r="N172" s="316"/>
    </row>
    <row r="173" spans="1:22" ht="12" customHeight="1" x14ac:dyDescent="0.2">
      <c r="B173" s="140">
        <v>311</v>
      </c>
      <c r="C173" s="130" t="s">
        <v>194</v>
      </c>
      <c r="D173" s="55"/>
      <c r="E173" s="55"/>
      <c r="F173" s="55"/>
      <c r="G173" s="324">
        <f>G174+G175</f>
        <v>51679</v>
      </c>
      <c r="H173" s="296">
        <f>H174+H175</f>
        <v>70000</v>
      </c>
      <c r="I173" s="296">
        <f>I174+I175</f>
        <v>0</v>
      </c>
      <c r="J173" s="324">
        <f>J174+J175</f>
        <v>0</v>
      </c>
      <c r="K173" s="322" t="e">
        <f t="shared" si="75"/>
        <v>#DIV/0!</v>
      </c>
      <c r="L173" s="141">
        <v>0</v>
      </c>
      <c r="M173" s="316"/>
      <c r="N173" s="316"/>
    </row>
    <row r="174" spans="1:22" ht="22.5" customHeight="1" x14ac:dyDescent="0.2">
      <c r="B174" s="99">
        <v>3111</v>
      </c>
      <c r="C174" s="100" t="s">
        <v>81</v>
      </c>
      <c r="D174" s="46"/>
      <c r="E174" s="46"/>
      <c r="F174" s="47"/>
      <c r="G174" s="325">
        <v>51679</v>
      </c>
      <c r="H174" s="317">
        <v>70000</v>
      </c>
      <c r="I174" s="317">
        <v>0</v>
      </c>
      <c r="J174" s="325">
        <v>0</v>
      </c>
      <c r="K174" s="322" t="e">
        <f t="shared" si="75"/>
        <v>#DIV/0!</v>
      </c>
      <c r="L174" s="77">
        <v>0</v>
      </c>
      <c r="M174" s="316"/>
      <c r="N174" s="316"/>
    </row>
    <row r="175" spans="1:22" ht="0.75" customHeight="1" x14ac:dyDescent="0.2">
      <c r="B175" s="99">
        <v>3113</v>
      </c>
      <c r="C175" s="100" t="s">
        <v>82</v>
      </c>
      <c r="D175" s="46"/>
      <c r="E175" s="46"/>
      <c r="F175" s="47"/>
      <c r="G175" s="325">
        <v>0</v>
      </c>
      <c r="H175" s="317">
        <v>0</v>
      </c>
      <c r="I175" s="317">
        <v>0</v>
      </c>
      <c r="J175" s="325">
        <v>0</v>
      </c>
      <c r="K175" s="322" t="e">
        <f t="shared" si="75"/>
        <v>#DIV/0!</v>
      </c>
      <c r="L175" s="77" t="e">
        <f t="shared" si="74"/>
        <v>#DIV/0!</v>
      </c>
      <c r="M175" s="316"/>
      <c r="N175" s="316"/>
    </row>
    <row r="176" spans="1:22" ht="20.25" customHeight="1" x14ac:dyDescent="0.2">
      <c r="B176" s="140">
        <v>312</v>
      </c>
      <c r="C176" s="130" t="s">
        <v>84</v>
      </c>
      <c r="D176" s="55"/>
      <c r="E176" s="55"/>
      <c r="F176" s="56"/>
      <c r="G176" s="312">
        <f>G177</f>
        <v>9300</v>
      </c>
      <c r="H176" s="313">
        <f>H177</f>
        <v>5000</v>
      </c>
      <c r="I176" s="313">
        <f>I177</f>
        <v>0</v>
      </c>
      <c r="J176" s="312">
        <f>J177</f>
        <v>0</v>
      </c>
      <c r="K176" s="322" t="e">
        <f t="shared" si="75"/>
        <v>#DIV/0!</v>
      </c>
      <c r="L176" s="59">
        <v>0</v>
      </c>
      <c r="M176" s="316"/>
      <c r="N176" s="316"/>
    </row>
    <row r="177" spans="2:14" ht="18" customHeight="1" x14ac:dyDescent="0.2">
      <c r="B177" s="99">
        <v>3121</v>
      </c>
      <c r="C177" s="100" t="s">
        <v>84</v>
      </c>
      <c r="D177" s="46"/>
      <c r="E177" s="46"/>
      <c r="F177" s="46"/>
      <c r="G177" s="82">
        <v>9300</v>
      </c>
      <c r="H177" s="326">
        <v>5000</v>
      </c>
      <c r="I177" s="326">
        <v>0</v>
      </c>
      <c r="J177" s="82"/>
      <c r="K177" s="322" t="e">
        <f t="shared" si="75"/>
        <v>#DIV/0!</v>
      </c>
      <c r="L177" s="77">
        <v>0</v>
      </c>
      <c r="M177" s="316"/>
      <c r="N177" s="316"/>
    </row>
    <row r="178" spans="2:14" ht="18.75" customHeight="1" x14ac:dyDescent="0.2">
      <c r="B178" s="140">
        <v>313</v>
      </c>
      <c r="C178" s="130" t="s">
        <v>87</v>
      </c>
      <c r="D178" s="55"/>
      <c r="E178" s="55"/>
      <c r="F178" s="55"/>
      <c r="G178" s="324">
        <f>G179+G180</f>
        <v>8527</v>
      </c>
      <c r="H178" s="296">
        <f>H179+H180</f>
        <v>11550</v>
      </c>
      <c r="I178" s="296">
        <f>I179+I180</f>
        <v>0</v>
      </c>
      <c r="J178" s="324">
        <f>J179+J180</f>
        <v>0</v>
      </c>
      <c r="K178" s="322" t="e">
        <f t="shared" si="75"/>
        <v>#DIV/0!</v>
      </c>
      <c r="L178" s="59">
        <v>0</v>
      </c>
      <c r="M178" s="316"/>
      <c r="N178" s="316"/>
    </row>
    <row r="179" spans="2:14" ht="15.75" customHeight="1" x14ac:dyDescent="0.2">
      <c r="B179" s="99">
        <v>3132</v>
      </c>
      <c r="C179" s="100" t="s">
        <v>89</v>
      </c>
      <c r="D179" s="46"/>
      <c r="E179" s="46"/>
      <c r="F179" s="47"/>
      <c r="G179" s="82">
        <v>8527</v>
      </c>
      <c r="H179" s="317">
        <v>11550</v>
      </c>
      <c r="I179" s="317">
        <v>0</v>
      </c>
      <c r="J179" s="82">
        <v>0</v>
      </c>
      <c r="K179" s="322" t="e">
        <f t="shared" si="75"/>
        <v>#DIV/0!</v>
      </c>
      <c r="L179" s="77">
        <v>0</v>
      </c>
      <c r="M179" s="316"/>
      <c r="N179" s="316"/>
    </row>
    <row r="180" spans="2:14" ht="29.25" hidden="1" customHeight="1" x14ac:dyDescent="0.2">
      <c r="B180" s="99">
        <v>3133</v>
      </c>
      <c r="C180" s="100" t="s">
        <v>90</v>
      </c>
      <c r="D180" s="46"/>
      <c r="E180" s="46"/>
      <c r="F180" s="47"/>
      <c r="G180" s="82">
        <v>0</v>
      </c>
      <c r="H180" s="317">
        <v>0</v>
      </c>
      <c r="I180" s="317">
        <v>0</v>
      </c>
      <c r="J180" s="82">
        <v>0</v>
      </c>
      <c r="K180" s="77" t="e">
        <f t="shared" ref="K180" si="76">J180/G180*100</f>
        <v>#DIV/0!</v>
      </c>
      <c r="L180" s="77" t="e">
        <f t="shared" si="74"/>
        <v>#DIV/0!</v>
      </c>
      <c r="M180" s="316"/>
      <c r="N180" s="316"/>
    </row>
    <row r="181" spans="2:14" x14ac:dyDescent="0.2">
      <c r="B181" s="140">
        <v>32</v>
      </c>
      <c r="C181" s="130" t="s">
        <v>91</v>
      </c>
      <c r="D181" s="148" t="e">
        <f>D182+D186+D193</f>
        <v>#REF!</v>
      </c>
      <c r="E181" s="148">
        <f>E182+E186+E193</f>
        <v>117021.15</v>
      </c>
      <c r="F181" s="148">
        <f>F182+F186+F193</f>
        <v>84728.48</v>
      </c>
      <c r="G181" s="324">
        <f>G182+G186+G193+G203</f>
        <v>1995296.7499999998</v>
      </c>
      <c r="H181" s="296">
        <f>H182+H186+H193+H203</f>
        <v>1185750</v>
      </c>
      <c r="I181" s="296">
        <f>I182+I186+I193+I203</f>
        <v>961705.80999999994</v>
      </c>
      <c r="J181" s="324">
        <f>J182+J186+J193+J203</f>
        <v>961705.75</v>
      </c>
      <c r="K181" s="314">
        <f t="shared" ref="K181:K195" si="77">G181/J181*100</f>
        <v>207.47476554029129</v>
      </c>
      <c r="L181" s="315">
        <f t="shared" si="74"/>
        <v>99.999993761085832</v>
      </c>
      <c r="M181" s="316"/>
      <c r="N181" s="316"/>
    </row>
    <row r="182" spans="2:14" x14ac:dyDescent="0.2">
      <c r="B182" s="140">
        <v>321</v>
      </c>
      <c r="C182" s="130" t="s">
        <v>92</v>
      </c>
      <c r="D182" s="149" t="e">
        <f t="shared" ref="D182:J182" si="78">SUM(D183:D185)</f>
        <v>#REF!</v>
      </c>
      <c r="E182" s="149">
        <f t="shared" si="78"/>
        <v>29967.629999999997</v>
      </c>
      <c r="F182" s="149">
        <f t="shared" si="78"/>
        <v>27027.35</v>
      </c>
      <c r="G182" s="324">
        <f t="shared" si="78"/>
        <v>237722.27</v>
      </c>
      <c r="H182" s="296">
        <f t="shared" si="78"/>
        <v>273000</v>
      </c>
      <c r="I182" s="296">
        <f t="shared" si="78"/>
        <v>278866.69</v>
      </c>
      <c r="J182" s="324">
        <f t="shared" si="78"/>
        <v>278866.69</v>
      </c>
      <c r="K182" s="314">
        <f t="shared" si="77"/>
        <v>85.245846321767573</v>
      </c>
      <c r="L182" s="315">
        <f t="shared" si="74"/>
        <v>100</v>
      </c>
      <c r="M182" s="327"/>
      <c r="N182" s="316"/>
    </row>
    <row r="183" spans="2:14" x14ac:dyDescent="0.2">
      <c r="B183" s="99">
        <v>3211</v>
      </c>
      <c r="C183" s="100" t="s">
        <v>94</v>
      </c>
      <c r="D183" s="150" t="e">
        <f>#REF!</f>
        <v>#REF!</v>
      </c>
      <c r="E183" s="150">
        <v>4268.28</v>
      </c>
      <c r="F183" s="150">
        <v>1048</v>
      </c>
      <c r="G183" s="328">
        <v>48165.18</v>
      </c>
      <c r="H183" s="326">
        <v>60000</v>
      </c>
      <c r="I183" s="326">
        <v>63700</v>
      </c>
      <c r="J183" s="326">
        <v>63700</v>
      </c>
      <c r="K183" s="322">
        <f t="shared" si="77"/>
        <v>75.612527472527475</v>
      </c>
      <c r="L183" s="77">
        <f t="shared" si="74"/>
        <v>100</v>
      </c>
      <c r="M183" s="329"/>
      <c r="N183" s="316"/>
    </row>
    <row r="184" spans="2:14" x14ac:dyDescent="0.2">
      <c r="B184" s="99">
        <v>3212</v>
      </c>
      <c r="C184" s="100" t="s">
        <v>96</v>
      </c>
      <c r="D184" s="150">
        <v>25296.400000000001</v>
      </c>
      <c r="E184" s="150">
        <v>25699.35</v>
      </c>
      <c r="F184" s="150">
        <v>25699.35</v>
      </c>
      <c r="G184" s="328">
        <v>178137.56</v>
      </c>
      <c r="H184" s="326">
        <v>205000</v>
      </c>
      <c r="I184" s="326">
        <v>206062</v>
      </c>
      <c r="J184" s="326">
        <v>206062</v>
      </c>
      <c r="K184" s="322">
        <f t="shared" si="77"/>
        <v>86.448525201153046</v>
      </c>
      <c r="L184" s="77">
        <f t="shared" si="74"/>
        <v>100</v>
      </c>
      <c r="M184" s="329"/>
      <c r="N184" s="316"/>
    </row>
    <row r="185" spans="2:14" x14ac:dyDescent="0.2">
      <c r="B185" s="99">
        <v>3213</v>
      </c>
      <c r="C185" s="100" t="s">
        <v>97</v>
      </c>
      <c r="D185" s="150" t="e">
        <f>#REF!</f>
        <v>#REF!</v>
      </c>
      <c r="E185" s="150">
        <v>0</v>
      </c>
      <c r="F185" s="150">
        <v>280</v>
      </c>
      <c r="G185" s="328">
        <v>11419.53</v>
      </c>
      <c r="H185" s="326">
        <v>8000</v>
      </c>
      <c r="I185" s="326">
        <v>9104.69</v>
      </c>
      <c r="J185" s="326">
        <v>9104.69</v>
      </c>
      <c r="K185" s="322">
        <f t="shared" si="77"/>
        <v>125.42469869924182</v>
      </c>
      <c r="L185" s="77">
        <f t="shared" si="74"/>
        <v>100</v>
      </c>
      <c r="M185" s="329"/>
      <c r="N185" s="316"/>
    </row>
    <row r="186" spans="2:14" x14ac:dyDescent="0.2">
      <c r="B186" s="140">
        <v>322</v>
      </c>
      <c r="C186" s="130" t="s">
        <v>98</v>
      </c>
      <c r="D186" s="149" t="e">
        <f>SUM(D187:D191)</f>
        <v>#REF!</v>
      </c>
      <c r="E186" s="149">
        <f>SUM(E187:E191)</f>
        <v>62807.07</v>
      </c>
      <c r="F186" s="149">
        <f>SUM(F187:F191)</f>
        <v>37435.47</v>
      </c>
      <c r="G186" s="324">
        <f>SUM(G187:G192)</f>
        <v>509973</v>
      </c>
      <c r="H186" s="296">
        <f>SUM(H187:H192)</f>
        <v>474000</v>
      </c>
      <c r="I186" s="296">
        <f>SUM(I187:I192)</f>
        <v>447292.74</v>
      </c>
      <c r="J186" s="324">
        <f>SUM(J187:J192)</f>
        <v>447292.74000000005</v>
      </c>
      <c r="K186" s="330">
        <f t="shared" si="77"/>
        <v>114.01325226070067</v>
      </c>
      <c r="L186" s="315">
        <f t="shared" si="74"/>
        <v>100.00000000000003</v>
      </c>
      <c r="M186" s="327"/>
      <c r="N186" s="316"/>
    </row>
    <row r="187" spans="2:14" x14ac:dyDescent="0.2">
      <c r="B187" s="99">
        <v>3221</v>
      </c>
      <c r="C187" s="100" t="s">
        <v>99</v>
      </c>
      <c r="D187" s="150" t="e">
        <f>#REF!</f>
        <v>#REF!</v>
      </c>
      <c r="E187" s="150">
        <v>20732.68</v>
      </c>
      <c r="F187" s="150">
        <v>2950.83</v>
      </c>
      <c r="G187" s="328">
        <v>154433.15</v>
      </c>
      <c r="H187" s="326">
        <v>130000</v>
      </c>
      <c r="I187" s="326">
        <v>135000</v>
      </c>
      <c r="J187" s="326">
        <v>141894.1</v>
      </c>
      <c r="K187" s="322">
        <f t="shared" si="77"/>
        <v>108.83690724279585</v>
      </c>
      <c r="L187" s="77">
        <f t="shared" si="74"/>
        <v>105.10674074074076</v>
      </c>
      <c r="M187" s="316"/>
      <c r="N187" s="316"/>
    </row>
    <row r="188" spans="2:14" x14ac:dyDescent="0.2">
      <c r="B188" s="99">
        <v>3222</v>
      </c>
      <c r="C188" s="100" t="s">
        <v>101</v>
      </c>
      <c r="D188" s="150"/>
      <c r="E188" s="150"/>
      <c r="F188" s="150"/>
      <c r="G188" s="328">
        <v>11443.46</v>
      </c>
      <c r="H188" s="326">
        <v>22000</v>
      </c>
      <c r="I188" s="326">
        <v>2000</v>
      </c>
      <c r="J188" s="326">
        <v>661.71</v>
      </c>
      <c r="K188" s="322">
        <f t="shared" si="77"/>
        <v>1729.3769173807257</v>
      </c>
      <c r="L188" s="77">
        <v>0</v>
      </c>
      <c r="M188" s="316"/>
      <c r="N188" s="316"/>
    </row>
    <row r="189" spans="2:14" x14ac:dyDescent="0.2">
      <c r="B189" s="100">
        <v>3223</v>
      </c>
      <c r="C189" s="100" t="s">
        <v>102</v>
      </c>
      <c r="D189" s="150" t="e">
        <f>#REF!</f>
        <v>#REF!</v>
      </c>
      <c r="E189" s="150">
        <v>39563.99</v>
      </c>
      <c r="F189" s="150">
        <v>34484.639999999999</v>
      </c>
      <c r="G189" s="328">
        <v>285463.42</v>
      </c>
      <c r="H189" s="326">
        <v>270000</v>
      </c>
      <c r="I189" s="326">
        <v>252292.74</v>
      </c>
      <c r="J189" s="326">
        <v>246968.47</v>
      </c>
      <c r="K189" s="322">
        <f t="shared" si="77"/>
        <v>115.58698970763352</v>
      </c>
      <c r="L189" s="77">
        <f t="shared" si="74"/>
        <v>97.889645972373202</v>
      </c>
      <c r="M189" s="316"/>
      <c r="N189" s="316"/>
    </row>
    <row r="190" spans="2:14" x14ac:dyDescent="0.2">
      <c r="B190" s="99">
        <v>3224</v>
      </c>
      <c r="C190" s="100" t="s">
        <v>103</v>
      </c>
      <c r="D190" s="150"/>
      <c r="E190" s="150">
        <v>0</v>
      </c>
      <c r="F190" s="150"/>
      <c r="G190" s="328">
        <v>20605.66</v>
      </c>
      <c r="H190" s="326">
        <v>30000</v>
      </c>
      <c r="I190" s="326">
        <v>30000</v>
      </c>
      <c r="J190" s="326">
        <v>31946.38</v>
      </c>
      <c r="K190" s="322">
        <f t="shared" si="77"/>
        <v>64.500766597029141</v>
      </c>
      <c r="L190" s="77">
        <f t="shared" si="74"/>
        <v>106.48793333333333</v>
      </c>
      <c r="M190" s="316"/>
      <c r="N190" s="316"/>
    </row>
    <row r="191" spans="2:14" x14ac:dyDescent="0.2">
      <c r="B191" s="99">
        <v>3225</v>
      </c>
      <c r="C191" s="100" t="s">
        <v>104</v>
      </c>
      <c r="D191" s="150" t="e">
        <f>#REF!</f>
        <v>#REF!</v>
      </c>
      <c r="E191" s="150">
        <v>2510.4</v>
      </c>
      <c r="F191" s="150"/>
      <c r="G191" s="328">
        <v>36800.410000000003</v>
      </c>
      <c r="H191" s="326">
        <v>12000</v>
      </c>
      <c r="I191" s="326">
        <v>18000</v>
      </c>
      <c r="J191" s="326">
        <v>18334.57</v>
      </c>
      <c r="K191" s="322">
        <f t="shared" si="77"/>
        <v>200.71596988639496</v>
      </c>
      <c r="L191" s="77">
        <f t="shared" si="74"/>
        <v>101.85872222222223</v>
      </c>
      <c r="M191" s="316"/>
      <c r="N191" s="316"/>
    </row>
    <row r="192" spans="2:14" x14ac:dyDescent="0.2">
      <c r="B192" s="99">
        <v>3227</v>
      </c>
      <c r="C192" s="100" t="s">
        <v>105</v>
      </c>
      <c r="D192" s="150"/>
      <c r="E192" s="150"/>
      <c r="F192" s="150"/>
      <c r="G192" s="331">
        <v>1226.9000000000001</v>
      </c>
      <c r="H192" s="326">
        <v>10000</v>
      </c>
      <c r="I192" s="326">
        <v>10000</v>
      </c>
      <c r="J192" s="326">
        <v>7487.51</v>
      </c>
      <c r="K192" s="322">
        <f t="shared" si="77"/>
        <v>16.385954743299173</v>
      </c>
      <c r="L192" s="77">
        <f t="shared" si="74"/>
        <v>74.875100000000003</v>
      </c>
      <c r="M192" s="316"/>
      <c r="N192" s="316"/>
    </row>
    <row r="193" spans="2:14" x14ac:dyDescent="0.2">
      <c r="B193" s="140">
        <v>323</v>
      </c>
      <c r="C193" s="130" t="s">
        <v>106</v>
      </c>
      <c r="D193" s="149" t="e">
        <f t="shared" ref="D193:J193" si="79">SUM(D194:D202)</f>
        <v>#REF!</v>
      </c>
      <c r="E193" s="149">
        <f t="shared" si="79"/>
        <v>24246.45</v>
      </c>
      <c r="F193" s="149">
        <f t="shared" si="79"/>
        <v>20265.66</v>
      </c>
      <c r="G193" s="324">
        <f t="shared" si="79"/>
        <v>1240051.2799999998</v>
      </c>
      <c r="H193" s="296">
        <f t="shared" si="79"/>
        <v>420500</v>
      </c>
      <c r="I193" s="296">
        <f t="shared" si="79"/>
        <v>220496.38</v>
      </c>
      <c r="J193" s="324">
        <f t="shared" si="79"/>
        <v>220496.37999999998</v>
      </c>
      <c r="K193" s="330">
        <f t="shared" si="77"/>
        <v>562.39076578037248</v>
      </c>
      <c r="L193" s="315">
        <f t="shared" si="74"/>
        <v>99.999999999999986</v>
      </c>
      <c r="M193" s="316"/>
      <c r="N193" s="316"/>
    </row>
    <row r="194" spans="2:14" x14ac:dyDescent="0.2">
      <c r="B194" s="99">
        <v>3231</v>
      </c>
      <c r="C194" s="100" t="s">
        <v>195</v>
      </c>
      <c r="D194" s="150" t="e">
        <f>#REF!</f>
        <v>#REF!</v>
      </c>
      <c r="E194" s="150">
        <v>2408.13</v>
      </c>
      <c r="F194" s="150">
        <v>1811.55</v>
      </c>
      <c r="G194" s="328">
        <v>9645.8799999999992</v>
      </c>
      <c r="H194" s="326">
        <v>10000</v>
      </c>
      <c r="I194" s="326">
        <v>10000</v>
      </c>
      <c r="J194" s="326">
        <v>7579.69</v>
      </c>
      <c r="K194" s="322">
        <f t="shared" si="77"/>
        <v>127.25955810857698</v>
      </c>
      <c r="L194" s="77">
        <f t="shared" si="74"/>
        <v>75.796899999999994</v>
      </c>
      <c r="M194" s="316"/>
      <c r="N194" s="316"/>
    </row>
    <row r="195" spans="2:14" ht="22.5" x14ac:dyDescent="0.2">
      <c r="B195" s="99">
        <v>3232</v>
      </c>
      <c r="C195" s="332" t="s">
        <v>196</v>
      </c>
      <c r="D195" s="150">
        <v>0</v>
      </c>
      <c r="E195" s="150">
        <v>0</v>
      </c>
      <c r="F195" s="150">
        <v>0</v>
      </c>
      <c r="G195" s="328">
        <v>1106489</v>
      </c>
      <c r="H195" s="326">
        <v>239000</v>
      </c>
      <c r="I195" s="326">
        <v>51851</v>
      </c>
      <c r="J195" s="326">
        <v>65750.759999999995</v>
      </c>
      <c r="K195" s="322">
        <f t="shared" si="77"/>
        <v>1682.8535518068538</v>
      </c>
      <c r="L195" s="77">
        <f t="shared" si="74"/>
        <v>126.80712040269233</v>
      </c>
      <c r="M195" s="316"/>
      <c r="N195" s="316"/>
    </row>
    <row r="196" spans="2:14" x14ac:dyDescent="0.2">
      <c r="B196" s="99">
        <v>3233</v>
      </c>
      <c r="C196" s="100" t="s">
        <v>110</v>
      </c>
      <c r="D196" s="150" t="e">
        <f>#REF!</f>
        <v>#REF!</v>
      </c>
      <c r="E196" s="150">
        <v>336</v>
      </c>
      <c r="F196" s="150">
        <v>336</v>
      </c>
      <c r="G196" s="328">
        <v>0</v>
      </c>
      <c r="H196" s="326">
        <v>5500</v>
      </c>
      <c r="I196" s="326">
        <v>5500</v>
      </c>
      <c r="J196" s="326">
        <v>4209</v>
      </c>
      <c r="K196" s="322">
        <v>0</v>
      </c>
      <c r="L196" s="77">
        <v>0</v>
      </c>
      <c r="M196" s="316"/>
      <c r="N196" s="316"/>
    </row>
    <row r="197" spans="2:14" x14ac:dyDescent="0.2">
      <c r="B197" s="99">
        <v>3234</v>
      </c>
      <c r="C197" s="100" t="s">
        <v>111</v>
      </c>
      <c r="D197" s="150"/>
      <c r="E197" s="150"/>
      <c r="F197" s="150"/>
      <c r="G197" s="328">
        <v>61337.11</v>
      </c>
      <c r="H197" s="326">
        <v>60000</v>
      </c>
      <c r="I197" s="326">
        <v>62000</v>
      </c>
      <c r="J197" s="326">
        <v>61096.28</v>
      </c>
      <c r="K197" s="322">
        <f>G197/J197*100</f>
        <v>100.39418111871952</v>
      </c>
      <c r="L197" s="77">
        <f t="shared" si="74"/>
        <v>98.542387096774192</v>
      </c>
      <c r="M197" s="316"/>
      <c r="N197" s="316"/>
    </row>
    <row r="198" spans="2:14" x14ac:dyDescent="0.2">
      <c r="B198" s="99">
        <v>3235</v>
      </c>
      <c r="C198" s="100" t="s">
        <v>112</v>
      </c>
      <c r="D198" s="150" t="e">
        <f>#REF!</f>
        <v>#REF!</v>
      </c>
      <c r="E198" s="150">
        <v>15097.5</v>
      </c>
      <c r="F198" s="150">
        <v>14182.5</v>
      </c>
      <c r="G198" s="333">
        <v>37881</v>
      </c>
      <c r="H198" s="326">
        <v>65000</v>
      </c>
      <c r="I198" s="326">
        <v>57149</v>
      </c>
      <c r="J198" s="326">
        <v>57279</v>
      </c>
      <c r="K198" s="322">
        <f>G198/J198*100</f>
        <v>66.134185303514386</v>
      </c>
      <c r="L198" s="77">
        <f t="shared" si="74"/>
        <v>100.22747554637877</v>
      </c>
      <c r="M198" s="316"/>
      <c r="N198" s="316"/>
    </row>
    <row r="199" spans="2:14" x14ac:dyDescent="0.2">
      <c r="B199" s="99">
        <v>3236</v>
      </c>
      <c r="C199" s="100" t="s">
        <v>114</v>
      </c>
      <c r="D199" s="150" t="e">
        <f>#REF!</f>
        <v>#REF!</v>
      </c>
      <c r="E199" s="150">
        <v>0</v>
      </c>
      <c r="F199" s="150">
        <v>0</v>
      </c>
      <c r="G199" s="328">
        <v>5601.92</v>
      </c>
      <c r="H199" s="326">
        <v>10500</v>
      </c>
      <c r="I199" s="326">
        <v>18000</v>
      </c>
      <c r="J199" s="326">
        <v>11850</v>
      </c>
      <c r="K199" s="322">
        <f>G199/J199*100</f>
        <v>47.2735864978903</v>
      </c>
      <c r="L199" s="77">
        <f t="shared" si="74"/>
        <v>65.833333333333329</v>
      </c>
      <c r="M199" s="316"/>
      <c r="N199" s="316"/>
    </row>
    <row r="200" spans="2:14" x14ac:dyDescent="0.2">
      <c r="B200" s="99">
        <v>3237</v>
      </c>
      <c r="C200" s="100" t="s">
        <v>115</v>
      </c>
      <c r="D200" s="150"/>
      <c r="E200" s="150">
        <v>0</v>
      </c>
      <c r="F200" s="150"/>
      <c r="G200" s="328">
        <v>0</v>
      </c>
      <c r="H200" s="326">
        <v>500</v>
      </c>
      <c r="I200" s="326">
        <v>143.24</v>
      </c>
      <c r="J200" s="326">
        <v>143.24</v>
      </c>
      <c r="K200" s="322">
        <v>0</v>
      </c>
      <c r="L200" s="77">
        <v>0</v>
      </c>
      <c r="M200" s="316"/>
      <c r="N200" s="316"/>
    </row>
    <row r="201" spans="2:14" x14ac:dyDescent="0.2">
      <c r="B201" s="99">
        <v>3238</v>
      </c>
      <c r="C201" s="71" t="s">
        <v>117</v>
      </c>
      <c r="D201" s="157" t="e">
        <f>#REF!</f>
        <v>#REF!</v>
      </c>
      <c r="E201" s="157">
        <v>0</v>
      </c>
      <c r="F201" s="157"/>
      <c r="G201" s="334">
        <v>17255.740000000002</v>
      </c>
      <c r="H201" s="326">
        <v>26000</v>
      </c>
      <c r="I201" s="326">
        <v>12353.14</v>
      </c>
      <c r="J201" s="326">
        <v>9717.7800000000007</v>
      </c>
      <c r="K201" s="322">
        <f t="shared" ref="K201:K212" si="80">G201/J201*100</f>
        <v>177.56874512491535</v>
      </c>
      <c r="L201" s="77">
        <f t="shared" si="74"/>
        <v>78.666476701470245</v>
      </c>
      <c r="M201" s="316"/>
      <c r="N201" s="316"/>
    </row>
    <row r="202" spans="2:14" x14ac:dyDescent="0.2">
      <c r="B202" s="99">
        <v>3239</v>
      </c>
      <c r="C202" s="100" t="s">
        <v>118</v>
      </c>
      <c r="D202" s="150" t="e">
        <f>#REF!</f>
        <v>#REF!</v>
      </c>
      <c r="E202" s="150">
        <v>6404.82</v>
      </c>
      <c r="F202" s="150">
        <v>3935.61</v>
      </c>
      <c r="G202" s="328">
        <v>1840.63</v>
      </c>
      <c r="H202" s="326">
        <v>4000</v>
      </c>
      <c r="I202" s="326">
        <v>3500</v>
      </c>
      <c r="J202" s="326">
        <v>2870.63</v>
      </c>
      <c r="K202" s="322">
        <f t="shared" si="80"/>
        <v>64.11937449270718</v>
      </c>
      <c r="L202" s="77">
        <f t="shared" si="74"/>
        <v>82.018000000000001</v>
      </c>
      <c r="M202" s="316"/>
      <c r="N202" s="316"/>
    </row>
    <row r="203" spans="2:14" x14ac:dyDescent="0.2">
      <c r="B203" s="140">
        <v>329</v>
      </c>
      <c r="C203" s="130" t="s">
        <v>120</v>
      </c>
      <c r="D203" s="149" t="e">
        <f t="shared" ref="D203:J203" si="81">SUM(D204:D207)</f>
        <v>#REF!</v>
      </c>
      <c r="E203" s="149">
        <f t="shared" si="81"/>
        <v>1782.5</v>
      </c>
      <c r="F203" s="149">
        <f t="shared" si="81"/>
        <v>0</v>
      </c>
      <c r="G203" s="296">
        <f t="shared" si="81"/>
        <v>7550.2000000000007</v>
      </c>
      <c r="H203" s="296">
        <f t="shared" si="81"/>
        <v>18250</v>
      </c>
      <c r="I203" s="296">
        <f t="shared" si="81"/>
        <v>15050</v>
      </c>
      <c r="J203" s="324">
        <f t="shared" si="81"/>
        <v>15049.939999999999</v>
      </c>
      <c r="K203" s="330">
        <f t="shared" si="80"/>
        <v>50.167641864352952</v>
      </c>
      <c r="L203" s="315">
        <f t="shared" si="74"/>
        <v>99.999601328903637</v>
      </c>
      <c r="M203" s="316"/>
      <c r="N203" s="316"/>
    </row>
    <row r="204" spans="2:14" x14ac:dyDescent="0.2">
      <c r="B204" s="99">
        <v>3293</v>
      </c>
      <c r="C204" s="100" t="s">
        <v>121</v>
      </c>
      <c r="D204" s="150" t="e">
        <f>#REF!</f>
        <v>#REF!</v>
      </c>
      <c r="E204" s="150">
        <v>1782.5</v>
      </c>
      <c r="F204" s="150"/>
      <c r="G204" s="328">
        <v>3741.94</v>
      </c>
      <c r="H204" s="326">
        <v>5000</v>
      </c>
      <c r="I204" s="326">
        <v>4800</v>
      </c>
      <c r="J204" s="326">
        <v>5124.9399999999996</v>
      </c>
      <c r="K204" s="322">
        <f t="shared" si="80"/>
        <v>73.014318216408398</v>
      </c>
      <c r="L204" s="77">
        <f t="shared" si="74"/>
        <v>106.76958333333333</v>
      </c>
      <c r="M204" s="335"/>
      <c r="N204" s="335"/>
    </row>
    <row r="205" spans="2:14" x14ac:dyDescent="0.2">
      <c r="B205" s="99">
        <v>3294</v>
      </c>
      <c r="C205" s="100" t="s">
        <v>122</v>
      </c>
      <c r="D205" s="150"/>
      <c r="E205" s="150">
        <v>0</v>
      </c>
      <c r="F205" s="150"/>
      <c r="G205" s="328">
        <v>250</v>
      </c>
      <c r="H205" s="326">
        <v>250</v>
      </c>
      <c r="I205" s="326">
        <v>250</v>
      </c>
      <c r="J205" s="326">
        <v>250</v>
      </c>
      <c r="K205" s="322">
        <f t="shared" si="80"/>
        <v>100</v>
      </c>
      <c r="L205" s="77" t="s">
        <v>5</v>
      </c>
      <c r="M205" s="335"/>
      <c r="N205" s="335"/>
    </row>
    <row r="206" spans="2:14" x14ac:dyDescent="0.2">
      <c r="B206" s="99">
        <v>3295</v>
      </c>
      <c r="C206" s="100" t="s">
        <v>124</v>
      </c>
      <c r="D206" s="150"/>
      <c r="E206" s="150"/>
      <c r="F206" s="150"/>
      <c r="G206" s="328">
        <v>47.5</v>
      </c>
      <c r="H206" s="326">
        <v>5000</v>
      </c>
      <c r="I206" s="326">
        <v>3000</v>
      </c>
      <c r="J206" s="326">
        <v>2670</v>
      </c>
      <c r="K206" s="322">
        <f t="shared" si="80"/>
        <v>1.7790262172284643</v>
      </c>
      <c r="L206" s="77">
        <v>0</v>
      </c>
      <c r="M206" s="316"/>
      <c r="N206" s="316"/>
    </row>
    <row r="207" spans="2:14" x14ac:dyDescent="0.2">
      <c r="B207" s="99">
        <v>3299</v>
      </c>
      <c r="C207" s="100" t="s">
        <v>120</v>
      </c>
      <c r="D207" s="150" t="e">
        <f>#REF!</f>
        <v>#REF!</v>
      </c>
      <c r="E207" s="150">
        <v>0</v>
      </c>
      <c r="F207" s="150"/>
      <c r="G207" s="328">
        <v>3510.76</v>
      </c>
      <c r="H207" s="326">
        <v>8000</v>
      </c>
      <c r="I207" s="326">
        <v>7000</v>
      </c>
      <c r="J207" s="326">
        <v>7005</v>
      </c>
      <c r="K207" s="322">
        <f t="shared" si="80"/>
        <v>50.117915774446828</v>
      </c>
      <c r="L207" s="77">
        <f t="shared" ref="L207:L211" si="82">J207/I207*100</f>
        <v>100.07142857142857</v>
      </c>
      <c r="M207" s="316"/>
      <c r="N207" s="316"/>
    </row>
    <row r="208" spans="2:14" x14ac:dyDescent="0.2">
      <c r="B208" s="140">
        <v>34</v>
      </c>
      <c r="C208" s="130" t="s">
        <v>127</v>
      </c>
      <c r="D208" s="149" t="e">
        <f t="shared" ref="D208:J208" si="83">D209</f>
        <v>#REF!</v>
      </c>
      <c r="E208" s="149">
        <f t="shared" si="83"/>
        <v>134.4</v>
      </c>
      <c r="F208" s="149">
        <f t="shared" si="83"/>
        <v>46.07</v>
      </c>
      <c r="G208" s="324">
        <f t="shared" si="83"/>
        <v>4650</v>
      </c>
      <c r="H208" s="296">
        <f t="shared" si="83"/>
        <v>5000</v>
      </c>
      <c r="I208" s="296">
        <f t="shared" si="83"/>
        <v>4544.21</v>
      </c>
      <c r="J208" s="324">
        <f t="shared" si="83"/>
        <v>4544.21</v>
      </c>
      <c r="K208" s="330">
        <f t="shared" si="80"/>
        <v>102.32801741116717</v>
      </c>
      <c r="L208" s="315">
        <f t="shared" si="82"/>
        <v>100</v>
      </c>
      <c r="M208" s="316"/>
      <c r="N208" s="316"/>
    </row>
    <row r="209" spans="2:14" x14ac:dyDescent="0.2">
      <c r="B209" s="140">
        <v>343</v>
      </c>
      <c r="C209" s="130" t="s">
        <v>128</v>
      </c>
      <c r="D209" s="149" t="e">
        <f>SUM(D210:D211)</f>
        <v>#REF!</v>
      </c>
      <c r="E209" s="149">
        <f>SUM(E210:E211)</f>
        <v>134.4</v>
      </c>
      <c r="F209" s="149">
        <f>SUM(F210:F211)</f>
        <v>46.07</v>
      </c>
      <c r="G209" s="324">
        <f>SUM(G210:G212)</f>
        <v>4650</v>
      </c>
      <c r="H209" s="296">
        <f>SUM(H210:H212)</f>
        <v>5000</v>
      </c>
      <c r="I209" s="296">
        <f>SUM(I210:I212)</f>
        <v>4544.21</v>
      </c>
      <c r="J209" s="324">
        <f>SUM(J210:J212)</f>
        <v>4544.21</v>
      </c>
      <c r="K209" s="330">
        <f t="shared" si="80"/>
        <v>102.32801741116717</v>
      </c>
      <c r="L209" s="315">
        <f t="shared" si="82"/>
        <v>100</v>
      </c>
      <c r="M209" s="316"/>
      <c r="N209" s="316"/>
    </row>
    <row r="210" spans="2:14" x14ac:dyDescent="0.2">
      <c r="B210" s="99">
        <v>3431</v>
      </c>
      <c r="C210" s="100" t="s">
        <v>129</v>
      </c>
      <c r="D210" s="150" t="e">
        <f>#REF!</f>
        <v>#REF!</v>
      </c>
      <c r="E210" s="150"/>
      <c r="F210" s="150"/>
      <c r="G210" s="328">
        <v>2053</v>
      </c>
      <c r="H210" s="326">
        <v>4000</v>
      </c>
      <c r="I210" s="326">
        <v>4500</v>
      </c>
      <c r="J210" s="326">
        <v>4496.8999999999996</v>
      </c>
      <c r="K210" s="322">
        <f t="shared" si="80"/>
        <v>45.653672529965093</v>
      </c>
      <c r="L210" s="77">
        <f t="shared" si="82"/>
        <v>99.931111111111107</v>
      </c>
      <c r="M210" s="316"/>
      <c r="N210" s="316"/>
    </row>
    <row r="211" spans="2:14" x14ac:dyDescent="0.2">
      <c r="B211" s="99">
        <v>3433</v>
      </c>
      <c r="C211" s="100" t="s">
        <v>130</v>
      </c>
      <c r="D211" s="150" t="e">
        <f>#REF!</f>
        <v>#REF!</v>
      </c>
      <c r="E211" s="150">
        <v>134.4</v>
      </c>
      <c r="F211" s="150">
        <v>46.07</v>
      </c>
      <c r="G211" s="328">
        <v>2577</v>
      </c>
      <c r="H211" s="326">
        <v>1000</v>
      </c>
      <c r="I211" s="326">
        <v>44.21</v>
      </c>
      <c r="J211" s="326">
        <v>47.31</v>
      </c>
      <c r="K211" s="322">
        <f t="shared" si="80"/>
        <v>5447.0513633481287</v>
      </c>
      <c r="L211" s="77">
        <f t="shared" si="82"/>
        <v>107.01198823795521</v>
      </c>
      <c r="M211" s="335"/>
      <c r="N211" s="335"/>
    </row>
    <row r="212" spans="2:14" x14ac:dyDescent="0.2">
      <c r="B212" s="99">
        <v>3434</v>
      </c>
      <c r="C212" s="100" t="s">
        <v>131</v>
      </c>
      <c r="D212" s="150"/>
      <c r="E212" s="150"/>
      <c r="F212" s="150"/>
      <c r="G212" s="328">
        <v>20</v>
      </c>
      <c r="H212" s="326" t="s">
        <v>197</v>
      </c>
      <c r="I212" s="326">
        <v>0</v>
      </c>
      <c r="J212" s="328">
        <v>0</v>
      </c>
      <c r="K212" s="322" t="e">
        <f t="shared" si="80"/>
        <v>#DIV/0!</v>
      </c>
      <c r="L212" s="77">
        <v>0</v>
      </c>
      <c r="M212" s="299"/>
      <c r="N212" s="299"/>
    </row>
    <row r="213" spans="2:14" ht="0.75" customHeight="1" x14ac:dyDescent="0.2">
      <c r="B213" s="140">
        <v>38</v>
      </c>
      <c r="C213" s="130" t="s">
        <v>139</v>
      </c>
      <c r="D213" s="176"/>
      <c r="E213" s="176"/>
      <c r="F213" s="176"/>
      <c r="G213" s="240">
        <f t="shared" ref="G213:J214" si="84">G214</f>
        <v>0</v>
      </c>
      <c r="H213" s="296">
        <f t="shared" si="84"/>
        <v>0</v>
      </c>
      <c r="I213" s="296">
        <f t="shared" si="84"/>
        <v>0</v>
      </c>
      <c r="J213" s="240">
        <f t="shared" si="84"/>
        <v>0</v>
      </c>
      <c r="K213" s="314" t="s">
        <v>5</v>
      </c>
      <c r="L213" s="84"/>
      <c r="M213" s="316"/>
      <c r="N213" s="316"/>
    </row>
    <row r="214" spans="2:14" hidden="1" x14ac:dyDescent="0.2">
      <c r="B214" s="140">
        <v>382</v>
      </c>
      <c r="C214" s="130" t="s">
        <v>71</v>
      </c>
      <c r="D214" s="176"/>
      <c r="E214" s="176"/>
      <c r="F214" s="176"/>
      <c r="G214" s="240">
        <f t="shared" si="84"/>
        <v>0</v>
      </c>
      <c r="H214" s="296">
        <f t="shared" si="84"/>
        <v>0</v>
      </c>
      <c r="I214" s="296">
        <f t="shared" si="84"/>
        <v>0</v>
      </c>
      <c r="J214" s="240">
        <f t="shared" si="84"/>
        <v>0</v>
      </c>
      <c r="K214" s="314" t="s">
        <v>5</v>
      </c>
      <c r="L214" s="84"/>
      <c r="M214" s="316"/>
      <c r="N214" s="316"/>
    </row>
    <row r="215" spans="2:14" hidden="1" x14ac:dyDescent="0.2">
      <c r="B215" s="99">
        <v>3821</v>
      </c>
      <c r="C215" s="100" t="s">
        <v>140</v>
      </c>
      <c r="D215" s="178"/>
      <c r="E215" s="178"/>
      <c r="F215" s="178"/>
      <c r="G215" s="331">
        <v>0</v>
      </c>
      <c r="H215" s="326">
        <v>0</v>
      </c>
      <c r="I215" s="336"/>
      <c r="J215" s="331">
        <v>0</v>
      </c>
      <c r="K215" s="318" t="s">
        <v>5</v>
      </c>
      <c r="L215" s="77"/>
      <c r="M215" s="316"/>
      <c r="N215" s="316"/>
    </row>
    <row r="216" spans="2:14" x14ac:dyDescent="0.2">
      <c r="B216" s="93"/>
      <c r="C216" s="94" t="s">
        <v>141</v>
      </c>
      <c r="D216" s="179"/>
      <c r="E216" s="179"/>
      <c r="F216" s="179"/>
      <c r="G216" s="324">
        <f>G171</f>
        <v>2069452.7499999998</v>
      </c>
      <c r="H216" s="296">
        <f>H171</f>
        <v>1277300</v>
      </c>
      <c r="I216" s="337">
        <f>I171</f>
        <v>966250.0199999999</v>
      </c>
      <c r="J216" s="338">
        <f>J171</f>
        <v>966249.96</v>
      </c>
      <c r="K216" s="314">
        <f>G216/I216*100</f>
        <v>214.17363075449148</v>
      </c>
      <c r="L216" s="59">
        <f>J216/I216*100</f>
        <v>99.999993790427041</v>
      </c>
      <c r="M216" s="316"/>
      <c r="N216" s="316"/>
    </row>
    <row r="217" spans="2:14" x14ac:dyDescent="0.2">
      <c r="B217" s="93"/>
      <c r="C217" s="94" t="s">
        <v>142</v>
      </c>
      <c r="D217" s="179"/>
      <c r="E217" s="179"/>
      <c r="F217" s="179"/>
      <c r="G217" s="339">
        <f>IF(G161&gt;G216,G161-G216,0)</f>
        <v>455528.25000000023</v>
      </c>
      <c r="H217" s="340"/>
      <c r="I217" s="340"/>
      <c r="J217" s="341">
        <v>233102</v>
      </c>
      <c r="K217" s="342">
        <f>G217/J217*100</f>
        <v>195.42013796535431</v>
      </c>
      <c r="L217" s="343">
        <v>0</v>
      </c>
      <c r="M217" s="316"/>
      <c r="N217" s="316"/>
    </row>
    <row r="218" spans="2:14" x14ac:dyDescent="0.2">
      <c r="B218" s="191">
        <v>92211.21</v>
      </c>
      <c r="C218" s="191" t="s">
        <v>144</v>
      </c>
      <c r="D218" s="192"/>
      <c r="E218" s="192"/>
      <c r="F218" s="192"/>
      <c r="G218" s="344">
        <v>-222426</v>
      </c>
      <c r="H218" s="344">
        <v>0</v>
      </c>
      <c r="I218" s="345">
        <v>0</v>
      </c>
      <c r="J218" s="346">
        <v>0</v>
      </c>
      <c r="K218" s="318" t="s">
        <v>5</v>
      </c>
      <c r="L218" s="152" t="s">
        <v>5</v>
      </c>
      <c r="M218" s="299"/>
      <c r="N218" s="299"/>
    </row>
    <row r="219" spans="2:14" x14ac:dyDescent="0.2">
      <c r="B219" s="65">
        <v>4</v>
      </c>
      <c r="C219" s="65" t="s">
        <v>153</v>
      </c>
      <c r="D219" s="225"/>
      <c r="E219" s="225"/>
      <c r="F219" s="225"/>
      <c r="G219" s="239">
        <f>G220+G229</f>
        <v>233103</v>
      </c>
      <c r="H219" s="347">
        <f>H220+H229</f>
        <v>0</v>
      </c>
      <c r="I219" s="347">
        <f>I220+I229</f>
        <v>0</v>
      </c>
      <c r="J219" s="239">
        <f>J220+J229</f>
        <v>0</v>
      </c>
      <c r="K219" s="314" t="e">
        <f>G219/J219*100</f>
        <v>#DIV/0!</v>
      </c>
      <c r="L219" s="315" t="e">
        <f>J219/I219*100</f>
        <v>#DIV/0!</v>
      </c>
      <c r="M219" s="316"/>
      <c r="N219" s="316"/>
    </row>
    <row r="220" spans="2:14" x14ac:dyDescent="0.2">
      <c r="B220" s="229">
        <v>42</v>
      </c>
      <c r="C220" s="65" t="s">
        <v>155</v>
      </c>
      <c r="D220" s="230" t="e">
        <f>#REF!</f>
        <v>#REF!</v>
      </c>
      <c r="E220" s="230" t="e">
        <f>#REF!</f>
        <v>#REF!</v>
      </c>
      <c r="F220" s="230" t="e">
        <f>#REF!</f>
        <v>#REF!</v>
      </c>
      <c r="G220" s="239">
        <f>G223+G227+G222</f>
        <v>38489</v>
      </c>
      <c r="H220" s="347">
        <f>H223+H227+H222</f>
        <v>0</v>
      </c>
      <c r="I220" s="347">
        <f>I223+I227+I222</f>
        <v>0</v>
      </c>
      <c r="J220" s="239">
        <f>J223+J227+J222</f>
        <v>0</v>
      </c>
      <c r="K220" s="314" t="e">
        <f>G220/J220*100</f>
        <v>#DIV/0!</v>
      </c>
      <c r="L220" s="348" t="e">
        <f>J220/I220*100</f>
        <v>#DIV/0!</v>
      </c>
      <c r="M220" s="316"/>
      <c r="N220" s="316"/>
    </row>
    <row r="221" spans="2:14" x14ac:dyDescent="0.2">
      <c r="B221" s="65">
        <v>421</v>
      </c>
      <c r="C221" s="65" t="s">
        <v>156</v>
      </c>
      <c r="D221" s="231"/>
      <c r="E221" s="231"/>
      <c r="F221" s="231"/>
      <c r="G221" s="233">
        <f>G222</f>
        <v>0</v>
      </c>
      <c r="H221" s="347">
        <f>H222</f>
        <v>0</v>
      </c>
      <c r="I221" s="347">
        <f>I222</f>
        <v>0</v>
      </c>
      <c r="J221" s="233">
        <f>J222</f>
        <v>0</v>
      </c>
      <c r="K221" s="314" t="s">
        <v>5</v>
      </c>
      <c r="L221" s="233">
        <f>L222</f>
        <v>0</v>
      </c>
      <c r="M221" s="299"/>
      <c r="N221" s="299"/>
    </row>
    <row r="222" spans="2:14" x14ac:dyDescent="0.2">
      <c r="B222" s="71">
        <v>4212</v>
      </c>
      <c r="C222" s="71" t="s">
        <v>157</v>
      </c>
      <c r="D222" s="228"/>
      <c r="E222" s="228"/>
      <c r="F222" s="228"/>
      <c r="G222" s="334"/>
      <c r="H222" s="344">
        <v>0</v>
      </c>
      <c r="I222" s="349">
        <v>0</v>
      </c>
      <c r="J222" s="334">
        <v>0</v>
      </c>
      <c r="K222" s="318" t="s">
        <v>5</v>
      </c>
      <c r="L222" s="77">
        <v>0</v>
      </c>
      <c r="M222" s="316"/>
      <c r="N222" s="316"/>
    </row>
    <row r="223" spans="2:14" x14ac:dyDescent="0.2">
      <c r="B223" s="140">
        <v>422</v>
      </c>
      <c r="C223" s="130" t="s">
        <v>158</v>
      </c>
      <c r="D223" s="236"/>
      <c r="E223" s="236"/>
      <c r="F223" s="236"/>
      <c r="G223" s="324">
        <f>SUM(G224:G226)</f>
        <v>37200</v>
      </c>
      <c r="H223" s="296">
        <f>SUM(H224:H226)</f>
        <v>0</v>
      </c>
      <c r="I223" s="296">
        <f>SUM(I224:I226)</f>
        <v>0</v>
      </c>
      <c r="J223" s="324">
        <f>SUM(J224:J226)</f>
        <v>0</v>
      </c>
      <c r="K223" s="350" t="e">
        <f>G223/J223*100</f>
        <v>#DIV/0!</v>
      </c>
      <c r="L223" s="141" t="e">
        <f>J223/I223*100</f>
        <v>#DIV/0!</v>
      </c>
      <c r="M223" s="316"/>
      <c r="N223" s="316"/>
    </row>
    <row r="224" spans="2:14" x14ac:dyDescent="0.2">
      <c r="B224" s="99">
        <v>4221</v>
      </c>
      <c r="C224" s="100" t="s">
        <v>159</v>
      </c>
      <c r="D224" s="150"/>
      <c r="E224" s="150"/>
      <c r="F224" s="150"/>
      <c r="G224" s="334">
        <v>3901</v>
      </c>
      <c r="H224" s="326"/>
      <c r="I224" s="336"/>
      <c r="J224" s="334"/>
      <c r="K224" s="351" t="e">
        <f>G224/J224*100</f>
        <v>#DIV/0!</v>
      </c>
      <c r="L224" s="152" t="e">
        <f>J224/I224*100</f>
        <v>#DIV/0!</v>
      </c>
      <c r="M224" s="316"/>
      <c r="N224" s="316"/>
    </row>
    <row r="225" spans="2:14" x14ac:dyDescent="0.2">
      <c r="B225" s="99">
        <v>4223</v>
      </c>
      <c r="C225" s="100" t="s">
        <v>161</v>
      </c>
      <c r="D225" s="150"/>
      <c r="E225" s="150"/>
      <c r="F225" s="150"/>
      <c r="G225" s="334">
        <v>33299</v>
      </c>
      <c r="H225" s="344">
        <v>0</v>
      </c>
      <c r="I225" s="349"/>
      <c r="J225" s="334"/>
      <c r="K225" s="322" t="e">
        <f>G225/J225*100</f>
        <v>#DIV/0!</v>
      </c>
      <c r="L225" s="77">
        <v>0</v>
      </c>
      <c r="M225" s="316"/>
      <c r="N225" s="316"/>
    </row>
    <row r="226" spans="2:14" x14ac:dyDescent="0.2">
      <c r="B226" s="99">
        <v>4227</v>
      </c>
      <c r="C226" s="100" t="s">
        <v>163</v>
      </c>
      <c r="D226" s="150"/>
      <c r="E226" s="150"/>
      <c r="F226" s="150"/>
      <c r="G226" s="334">
        <v>0</v>
      </c>
      <c r="H226" s="344">
        <v>0</v>
      </c>
      <c r="I226" s="349">
        <v>0</v>
      </c>
      <c r="J226" s="334"/>
      <c r="K226" s="322">
        <v>0</v>
      </c>
      <c r="L226" s="77">
        <v>0</v>
      </c>
      <c r="M226" s="316"/>
      <c r="N226" s="316"/>
    </row>
    <row r="227" spans="2:14" x14ac:dyDescent="0.2">
      <c r="B227" s="140">
        <v>424</v>
      </c>
      <c r="C227" s="130" t="s">
        <v>164</v>
      </c>
      <c r="D227" s="236"/>
      <c r="E227" s="236"/>
      <c r="F227" s="236"/>
      <c r="G227" s="239">
        <f>G228</f>
        <v>1289</v>
      </c>
      <c r="H227" s="347">
        <f>H228</f>
        <v>0</v>
      </c>
      <c r="I227" s="347">
        <f>I228</f>
        <v>0</v>
      </c>
      <c r="J227" s="239">
        <f>J228</f>
        <v>0</v>
      </c>
      <c r="K227" s="314" t="e">
        <f>G227/J227*100</f>
        <v>#DIV/0!</v>
      </c>
      <c r="L227" s="239" t="e">
        <f>L228</f>
        <v>#DIV/0!</v>
      </c>
      <c r="M227" s="316"/>
      <c r="N227" s="316"/>
    </row>
    <row r="228" spans="2:14" x14ac:dyDescent="0.2">
      <c r="B228" s="99">
        <v>4241</v>
      </c>
      <c r="C228" s="100" t="s">
        <v>165</v>
      </c>
      <c r="D228" s="150"/>
      <c r="E228" s="150"/>
      <c r="F228" s="150"/>
      <c r="G228" s="334">
        <v>1289</v>
      </c>
      <c r="H228" s="344"/>
      <c r="I228" s="349"/>
      <c r="J228" s="334"/>
      <c r="K228" s="322" t="e">
        <f>G228/J228*100</f>
        <v>#DIV/0!</v>
      </c>
      <c r="L228" s="77" t="e">
        <f>J228/I228*100</f>
        <v>#DIV/0!</v>
      </c>
      <c r="M228" s="316"/>
      <c r="N228" s="316"/>
    </row>
    <row r="229" spans="2:14" x14ac:dyDescent="0.2">
      <c r="B229" s="140">
        <v>45</v>
      </c>
      <c r="C229" s="130" t="s">
        <v>167</v>
      </c>
      <c r="D229" s="236"/>
      <c r="E229" s="236"/>
      <c r="F229" s="236"/>
      <c r="G229" s="239">
        <f>G230</f>
        <v>194614</v>
      </c>
      <c r="H229" s="347">
        <f>H230</f>
        <v>0</v>
      </c>
      <c r="I229" s="347">
        <f>I230</f>
        <v>0</v>
      </c>
      <c r="J229" s="239">
        <f>J230</f>
        <v>0</v>
      </c>
      <c r="K229" s="314" t="e">
        <f>G229/J229*100</f>
        <v>#DIV/0!</v>
      </c>
      <c r="L229" s="315">
        <v>0</v>
      </c>
      <c r="M229" s="316"/>
      <c r="N229" s="316"/>
    </row>
    <row r="230" spans="2:14" x14ac:dyDescent="0.2">
      <c r="B230" s="140">
        <v>451</v>
      </c>
      <c r="C230" s="130" t="s">
        <v>167</v>
      </c>
      <c r="D230" s="159"/>
      <c r="E230" s="159"/>
      <c r="F230" s="159"/>
      <c r="G230" s="166">
        <f>G231+G232</f>
        <v>194614</v>
      </c>
      <c r="H230" s="296">
        <f>H231+H232</f>
        <v>0</v>
      </c>
      <c r="I230" s="296">
        <f>I231+I232</f>
        <v>0</v>
      </c>
      <c r="J230" s="166">
        <f>J231+J232</f>
        <v>0</v>
      </c>
      <c r="K230" s="314" t="e">
        <f>G230/J230*100</f>
        <v>#DIV/0!</v>
      </c>
      <c r="L230" s="166">
        <v>0</v>
      </c>
      <c r="M230" s="316"/>
      <c r="N230" s="316"/>
    </row>
    <row r="231" spans="2:14" x14ac:dyDescent="0.2">
      <c r="B231" s="99">
        <v>4511</v>
      </c>
      <c r="C231" s="100" t="s">
        <v>167</v>
      </c>
      <c r="D231" s="150"/>
      <c r="E231" s="150"/>
      <c r="F231" s="150"/>
      <c r="G231" s="328">
        <v>194614</v>
      </c>
      <c r="H231" s="326"/>
      <c r="I231" s="264"/>
      <c r="J231" s="328"/>
      <c r="K231" s="322" t="e">
        <f>G231/J231*100</f>
        <v>#DIV/0!</v>
      </c>
      <c r="L231" s="77">
        <v>0</v>
      </c>
      <c r="M231" s="316"/>
      <c r="N231" s="316"/>
    </row>
    <row r="232" spans="2:14" x14ac:dyDescent="0.2">
      <c r="B232" s="99">
        <v>4521</v>
      </c>
      <c r="C232" s="100" t="s">
        <v>168</v>
      </c>
      <c r="D232" s="157"/>
      <c r="E232" s="157"/>
      <c r="F232" s="157"/>
      <c r="G232" s="328">
        <v>0</v>
      </c>
      <c r="H232" s="326">
        <v>0</v>
      </c>
      <c r="I232" s="264">
        <v>0</v>
      </c>
      <c r="J232" s="328"/>
      <c r="K232" s="322">
        <v>0</v>
      </c>
      <c r="L232" s="77">
        <v>0</v>
      </c>
      <c r="M232" s="316"/>
      <c r="N232" s="316"/>
    </row>
    <row r="233" spans="2:14" x14ac:dyDescent="0.2">
      <c r="B233" s="53"/>
      <c r="C233" s="54" t="s">
        <v>169</v>
      </c>
      <c r="D233" s="241"/>
      <c r="E233" s="241"/>
      <c r="F233" s="241"/>
      <c r="G233" s="352">
        <v>233102</v>
      </c>
      <c r="H233" s="353">
        <v>0</v>
      </c>
      <c r="I233" s="353">
        <v>0</v>
      </c>
      <c r="J233" s="352">
        <f>J219</f>
        <v>0</v>
      </c>
      <c r="K233" s="354">
        <v>0</v>
      </c>
      <c r="L233" s="343" t="s">
        <v>5</v>
      </c>
      <c r="M233" s="5"/>
      <c r="N233" s="5"/>
    </row>
    <row r="234" spans="2:14" ht="18.75" customHeight="1" x14ac:dyDescent="0.2">
      <c r="B234" s="93">
        <v>92222</v>
      </c>
      <c r="C234" s="94" t="s">
        <v>171</v>
      </c>
      <c r="D234" s="236"/>
      <c r="E234" s="236"/>
      <c r="F234" s="236"/>
      <c r="G234" s="341">
        <v>0</v>
      </c>
      <c r="H234" s="340">
        <v>0</v>
      </c>
      <c r="I234" s="355">
        <v>0</v>
      </c>
      <c r="J234" s="356">
        <v>0</v>
      </c>
      <c r="K234" s="354">
        <v>0</v>
      </c>
      <c r="L234" s="357" t="s">
        <v>5</v>
      </c>
      <c r="M234" s="358"/>
      <c r="N234" s="358"/>
    </row>
    <row r="235" spans="2:14" x14ac:dyDescent="0.2">
      <c r="B235" s="252"/>
      <c r="C235" s="252" t="s">
        <v>172</v>
      </c>
      <c r="D235" s="253"/>
      <c r="E235" s="253"/>
      <c r="F235" s="253"/>
      <c r="G235" s="359">
        <f>G161</f>
        <v>2524981</v>
      </c>
      <c r="H235" s="359">
        <f>H161</f>
        <v>1277300</v>
      </c>
      <c r="I235" s="359">
        <f>I161</f>
        <v>966250</v>
      </c>
      <c r="J235" s="359">
        <f>J161</f>
        <v>966250</v>
      </c>
      <c r="K235" s="360">
        <f>G235/J235*100</f>
        <v>261.31756791720568</v>
      </c>
      <c r="L235" s="255">
        <f>J235/I235*100</f>
        <v>100</v>
      </c>
      <c r="M235" s="14"/>
      <c r="N235" s="14"/>
    </row>
    <row r="236" spans="2:14" x14ac:dyDescent="0.2">
      <c r="B236" s="258"/>
      <c r="C236" s="258" t="s">
        <v>173</v>
      </c>
      <c r="D236" s="253" t="e">
        <f>D181+D208+#REF!+D220+D203</f>
        <v>#REF!</v>
      </c>
      <c r="E236" s="253" t="e">
        <f>E181+E208+#REF!+E220+E203</f>
        <v>#REF!</v>
      </c>
      <c r="F236" s="253" t="e">
        <f>F181+F208+#REF!+F220+F203</f>
        <v>#REF!</v>
      </c>
      <c r="G236" s="359">
        <f>G219+G171</f>
        <v>2302555.75</v>
      </c>
      <c r="H236" s="359">
        <f>H219+H171</f>
        <v>1277300</v>
      </c>
      <c r="I236" s="359">
        <f>I219+I171</f>
        <v>966250.0199999999</v>
      </c>
      <c r="J236" s="359">
        <f>J171+J219</f>
        <v>966249.96</v>
      </c>
      <c r="K236" s="360">
        <f>G236/J236*100</f>
        <v>238.29814699293755</v>
      </c>
      <c r="L236" s="255">
        <f>J236/I236*100</f>
        <v>99.999993790427041</v>
      </c>
      <c r="M236" s="310"/>
      <c r="N236" s="310"/>
    </row>
    <row r="237" spans="2:14" x14ac:dyDescent="0.2">
      <c r="B237" s="130"/>
      <c r="C237" s="130" t="s">
        <v>174</v>
      </c>
      <c r="D237" s="262"/>
      <c r="E237" s="262"/>
      <c r="F237" s="262"/>
      <c r="G237" s="339">
        <v>222426</v>
      </c>
      <c r="H237" s="340">
        <f>IF(H235&gt;H236,H235-H236,0)</f>
        <v>0</v>
      </c>
      <c r="I237" s="361"/>
      <c r="J237" s="341">
        <f>IF(J235&gt;J236,J235-J236,0)</f>
        <v>4.0000000037252903E-2</v>
      </c>
      <c r="K237" s="362"/>
      <c r="L237" s="343" t="s">
        <v>5</v>
      </c>
      <c r="M237" s="310"/>
      <c r="N237" s="310"/>
    </row>
    <row r="238" spans="2:14" x14ac:dyDescent="0.2">
      <c r="B238" s="130"/>
      <c r="C238" s="130" t="s">
        <v>175</v>
      </c>
      <c r="D238" s="266"/>
      <c r="E238" s="266"/>
      <c r="F238" s="266"/>
      <c r="G238" s="341">
        <f t="shared" ref="G238:I238" si="85">IF(G236&gt;G235,G236-G235,0)</f>
        <v>0</v>
      </c>
      <c r="H238" s="341">
        <f t="shared" si="85"/>
        <v>0</v>
      </c>
      <c r="I238" s="341">
        <f t="shared" si="85"/>
        <v>1.999999990221113E-2</v>
      </c>
      <c r="J238" s="341">
        <f>IF(J236&gt;J235,J236-J235,0)</f>
        <v>0</v>
      </c>
      <c r="K238" s="362"/>
      <c r="L238" s="343">
        <v>0</v>
      </c>
      <c r="M238" s="316"/>
      <c r="N238" s="316"/>
    </row>
    <row r="239" spans="2:14" ht="10.5" customHeight="1" x14ac:dyDescent="0.2">
      <c r="B239" s="130" t="s">
        <v>176</v>
      </c>
      <c r="C239" s="130" t="s">
        <v>177</v>
      </c>
      <c r="D239" s="266"/>
      <c r="E239" s="266"/>
      <c r="F239" s="266"/>
      <c r="G239" s="339">
        <v>0</v>
      </c>
      <c r="H239" s="340">
        <f>H218-H234</f>
        <v>0</v>
      </c>
      <c r="I239" s="355">
        <v>0</v>
      </c>
      <c r="J239" s="356">
        <v>0</v>
      </c>
      <c r="K239" s="362"/>
      <c r="L239" s="343">
        <v>0</v>
      </c>
      <c r="M239" s="316"/>
      <c r="N239" s="316"/>
    </row>
    <row r="240" spans="2:14" x14ac:dyDescent="0.2">
      <c r="B240" s="130" t="s">
        <v>178</v>
      </c>
      <c r="C240" s="130" t="s">
        <v>179</v>
      </c>
      <c r="D240" s="266"/>
      <c r="E240" s="266"/>
      <c r="F240" s="266"/>
      <c r="G240" s="324">
        <v>222426</v>
      </c>
      <c r="H240" s="296">
        <v>0</v>
      </c>
      <c r="I240" s="363">
        <v>0</v>
      </c>
      <c r="J240" s="364"/>
      <c r="K240" s="364"/>
      <c r="L240" s="365" t="s">
        <v>5</v>
      </c>
      <c r="M240" s="316"/>
      <c r="N240" s="316"/>
    </row>
    <row r="241" spans="1:22" s="116" customFormat="1" ht="13.5" customHeight="1" x14ac:dyDescent="0.2">
      <c r="A241" s="308"/>
      <c r="B241" s="275"/>
      <c r="C241" s="94" t="s">
        <v>180</v>
      </c>
      <c r="D241" s="266"/>
      <c r="E241" s="266"/>
      <c r="F241" s="266"/>
      <c r="G241" s="366">
        <v>0</v>
      </c>
      <c r="H241" s="367">
        <f>H237-H238+H239-H240</f>
        <v>0</v>
      </c>
      <c r="I241" s="366">
        <f>I237-I238+I239-I240</f>
        <v>-1.999999990221113E-2</v>
      </c>
      <c r="J241" s="366">
        <f>J237-J238+J239-J240</f>
        <v>4.0000000037252903E-2</v>
      </c>
      <c r="K241" s="368">
        <f>K237-K238+K239-K240</f>
        <v>0</v>
      </c>
      <c r="L241" s="369" t="s">
        <v>5</v>
      </c>
      <c r="M241" s="316"/>
      <c r="N241" s="316"/>
      <c r="O241" s="5"/>
      <c r="P241" s="5"/>
      <c r="Q241" s="308"/>
      <c r="R241" s="292"/>
      <c r="S241" s="5"/>
      <c r="T241" s="5"/>
      <c r="U241" s="292"/>
      <c r="V241" s="5"/>
    </row>
    <row r="242" spans="1:22" s="116" customFormat="1" ht="13.5" customHeight="1" x14ac:dyDescent="0.2">
      <c r="A242" s="308"/>
      <c r="B242" s="370"/>
      <c r="C242" s="371"/>
      <c r="D242" s="372"/>
      <c r="E242" s="372"/>
      <c r="F242" s="372"/>
      <c r="G242" s="373"/>
      <c r="H242" s="291"/>
      <c r="I242" s="373"/>
      <c r="J242" s="373"/>
      <c r="K242" s="374"/>
      <c r="L242" s="375"/>
      <c r="M242" s="316"/>
      <c r="N242" s="316"/>
      <c r="O242" s="5"/>
      <c r="P242" s="5"/>
      <c r="Q242" s="308"/>
      <c r="R242" s="292"/>
      <c r="S242" s="5"/>
      <c r="T242" s="5"/>
      <c r="U242" s="292"/>
      <c r="V242" s="5"/>
    </row>
    <row r="243" spans="1:22" s="116" customFormat="1" x14ac:dyDescent="0.2">
      <c r="A243" s="308"/>
      <c r="B243" s="376" t="s">
        <v>198</v>
      </c>
      <c r="C243" s="377"/>
      <c r="D243" s="378"/>
      <c r="E243" s="378"/>
      <c r="F243" s="378"/>
      <c r="G243" s="373"/>
      <c r="H243" s="379"/>
      <c r="I243" s="379"/>
      <c r="J243" s="380" t="s">
        <v>188</v>
      </c>
      <c r="K243" s="381"/>
      <c r="L243" s="382"/>
      <c r="M243" s="316"/>
      <c r="N243" s="316"/>
      <c r="O243" s="5"/>
      <c r="P243" s="5"/>
      <c r="Q243" s="308"/>
      <c r="R243" s="292"/>
      <c r="S243" s="5"/>
      <c r="T243" s="5"/>
      <c r="U243" s="292"/>
      <c r="V243" s="5"/>
    </row>
    <row r="244" spans="1:22" s="116" customFormat="1" x14ac:dyDescent="0.2">
      <c r="A244" s="308"/>
      <c r="B244" s="383" t="s">
        <v>199</v>
      </c>
      <c r="C244" s="384" t="s">
        <v>200</v>
      </c>
      <c r="D244" s="385"/>
      <c r="E244" s="385"/>
      <c r="F244" s="385"/>
      <c r="G244" s="347"/>
      <c r="H244" s="296"/>
      <c r="I244" s="347"/>
      <c r="J244" s="386">
        <f>J246+J248+J251+J282</f>
        <v>938982.2</v>
      </c>
      <c r="K244" s="387"/>
      <c r="L244" s="264" t="s">
        <v>5</v>
      </c>
      <c r="M244" s="316"/>
      <c r="N244" s="316"/>
      <c r="O244" s="5"/>
      <c r="P244" s="5"/>
      <c r="Q244" s="308"/>
      <c r="R244" s="292"/>
      <c r="S244" s="5"/>
      <c r="T244" s="5"/>
      <c r="U244" s="292"/>
      <c r="V244" s="5"/>
    </row>
    <row r="245" spans="1:22" s="116" customFormat="1" x14ac:dyDescent="0.2">
      <c r="A245" s="308"/>
      <c r="B245" s="383">
        <v>323</v>
      </c>
      <c r="C245" s="388" t="s">
        <v>106</v>
      </c>
      <c r="D245" s="385"/>
      <c r="E245" s="385"/>
      <c r="F245" s="385"/>
      <c r="G245" s="347"/>
      <c r="H245" s="296"/>
      <c r="I245" s="347">
        <f>I246</f>
        <v>200000</v>
      </c>
      <c r="J245" s="233">
        <v>402593</v>
      </c>
      <c r="K245" s="387"/>
      <c r="L245" s="264" t="s">
        <v>5</v>
      </c>
      <c r="M245" s="316"/>
      <c r="N245" s="316"/>
      <c r="O245" s="5"/>
      <c r="P245" s="5"/>
      <c r="Q245" s="308"/>
      <c r="R245" s="292"/>
      <c r="S245" s="5"/>
      <c r="T245" s="5"/>
      <c r="U245" s="292"/>
      <c r="V245" s="5"/>
    </row>
    <row r="246" spans="1:22" s="116" customFormat="1" x14ac:dyDescent="0.2">
      <c r="A246" s="308"/>
      <c r="B246" s="389">
        <v>3232</v>
      </c>
      <c r="C246" s="390" t="s">
        <v>201</v>
      </c>
      <c r="D246" s="385"/>
      <c r="E246" s="385"/>
      <c r="F246" s="385"/>
      <c r="G246" s="347"/>
      <c r="H246" s="296"/>
      <c r="I246" s="391">
        <v>200000</v>
      </c>
      <c r="J246" s="347">
        <v>402592.73</v>
      </c>
      <c r="K246" s="314">
        <f>G246/J246*100</f>
        <v>0</v>
      </c>
      <c r="L246" s="76">
        <f>J246/I246*100</f>
        <v>201.29636500000001</v>
      </c>
      <c r="M246" s="316"/>
      <c r="N246" s="316"/>
      <c r="O246" s="5"/>
      <c r="P246" s="5"/>
      <c r="Q246" s="308"/>
      <c r="R246" s="292"/>
      <c r="S246" s="5"/>
      <c r="T246" s="5"/>
      <c r="U246" s="292"/>
      <c r="V246" s="5"/>
    </row>
    <row r="247" spans="1:22" s="116" customFormat="1" x14ac:dyDescent="0.2">
      <c r="A247" s="308"/>
      <c r="B247" s="389">
        <v>4</v>
      </c>
      <c r="C247" s="390" t="s">
        <v>202</v>
      </c>
      <c r="D247" s="385"/>
      <c r="E247" s="385"/>
      <c r="F247" s="385"/>
      <c r="G247" s="347"/>
      <c r="H247" s="296"/>
      <c r="I247" s="391"/>
      <c r="J247" s="347"/>
      <c r="K247" s="314"/>
      <c r="L247" s="315"/>
      <c r="M247" s="316"/>
      <c r="N247" s="316"/>
      <c r="O247" s="5"/>
      <c r="P247" s="5"/>
      <c r="Q247" s="308"/>
      <c r="R247" s="292"/>
      <c r="S247" s="5"/>
      <c r="T247" s="5"/>
      <c r="U247" s="292"/>
      <c r="V247" s="5"/>
    </row>
    <row r="248" spans="1:22" s="116" customFormat="1" x14ac:dyDescent="0.2">
      <c r="A248" s="308"/>
      <c r="B248" s="389">
        <v>422</v>
      </c>
      <c r="C248" s="392" t="s">
        <v>203</v>
      </c>
      <c r="D248" s="385"/>
      <c r="E248" s="385"/>
      <c r="F248" s="385"/>
      <c r="G248" s="347"/>
      <c r="H248" s="296"/>
      <c r="I248" s="393">
        <f>I249</f>
        <v>353877.32</v>
      </c>
      <c r="J248" s="233">
        <f>J249+J250</f>
        <v>483297.19</v>
      </c>
      <c r="K248" s="314">
        <f t="shared" ref="K248:K253" si="86">G248/J248*100</f>
        <v>0</v>
      </c>
      <c r="L248" s="315">
        <f t="shared" ref="L248:L280" si="87">J248/I248*100</f>
        <v>136.57195945758829</v>
      </c>
      <c r="M248" s="316"/>
      <c r="N248" s="316"/>
      <c r="O248" s="5"/>
      <c r="P248" s="5"/>
      <c r="Q248" s="308"/>
      <c r="R248" s="292"/>
      <c r="S248" s="5"/>
      <c r="T248" s="5"/>
      <c r="U248" s="292"/>
      <c r="V248" s="5"/>
    </row>
    <row r="249" spans="1:22" s="116" customFormat="1" x14ac:dyDescent="0.2">
      <c r="A249" s="308"/>
      <c r="B249" s="389">
        <v>4221</v>
      </c>
      <c r="C249" s="390" t="s">
        <v>204</v>
      </c>
      <c r="D249" s="385"/>
      <c r="E249" s="385"/>
      <c r="F249" s="385"/>
      <c r="G249" s="347"/>
      <c r="H249" s="296"/>
      <c r="I249" s="391">
        <v>353877.32</v>
      </c>
      <c r="J249" s="347">
        <v>30521.75</v>
      </c>
      <c r="K249" s="314">
        <f t="shared" si="86"/>
        <v>0</v>
      </c>
      <c r="L249" s="315">
        <f t="shared" si="87"/>
        <v>8.6249522857243299</v>
      </c>
      <c r="M249" s="316"/>
      <c r="N249" s="316"/>
      <c r="O249" s="5"/>
      <c r="P249" s="5"/>
      <c r="Q249" s="308"/>
      <c r="R249" s="292"/>
      <c r="S249" s="5"/>
      <c r="T249" s="5"/>
      <c r="U249" s="292"/>
      <c r="V249" s="5"/>
    </row>
    <row r="250" spans="1:22" s="116" customFormat="1" x14ac:dyDescent="0.2">
      <c r="A250" s="308"/>
      <c r="B250" s="389">
        <v>4227</v>
      </c>
      <c r="C250" s="390" t="s">
        <v>205</v>
      </c>
      <c r="D250" s="385"/>
      <c r="E250" s="385"/>
      <c r="F250" s="385"/>
      <c r="G250" s="347"/>
      <c r="H250" s="296"/>
      <c r="I250" s="391">
        <v>333030.40000000002</v>
      </c>
      <c r="J250" s="347">
        <v>452775.44</v>
      </c>
      <c r="K250" s="314">
        <f t="shared" si="86"/>
        <v>0</v>
      </c>
      <c r="L250" s="315">
        <f t="shared" si="87"/>
        <v>135.95618898454916</v>
      </c>
      <c r="M250" s="316"/>
      <c r="N250" s="316"/>
      <c r="O250" s="5"/>
      <c r="P250" s="5"/>
      <c r="Q250" s="308"/>
      <c r="R250" s="292"/>
      <c r="S250" s="5"/>
      <c r="T250" s="5"/>
      <c r="U250" s="292"/>
      <c r="V250" s="5"/>
    </row>
    <row r="251" spans="1:22" s="116" customFormat="1" x14ac:dyDescent="0.2">
      <c r="A251" s="308"/>
      <c r="B251" s="389">
        <v>45</v>
      </c>
      <c r="C251" s="392" t="s">
        <v>206</v>
      </c>
      <c r="D251" s="385"/>
      <c r="E251" s="385"/>
      <c r="F251" s="385"/>
      <c r="G251" s="347"/>
      <c r="H251" s="296"/>
      <c r="I251" s="391"/>
      <c r="J251" s="233">
        <f>J252</f>
        <v>24398</v>
      </c>
      <c r="K251" s="314">
        <f t="shared" si="86"/>
        <v>0</v>
      </c>
      <c r="L251" s="315" t="e">
        <f t="shared" si="87"/>
        <v>#DIV/0!</v>
      </c>
      <c r="M251" s="316"/>
      <c r="N251" s="316"/>
      <c r="O251" s="5"/>
      <c r="P251" s="5"/>
      <c r="Q251" s="308"/>
      <c r="R251" s="292"/>
      <c r="S251" s="5"/>
      <c r="T251" s="5"/>
      <c r="U251" s="292"/>
      <c r="V251" s="5"/>
    </row>
    <row r="252" spans="1:22" s="116" customFormat="1" x14ac:dyDescent="0.2">
      <c r="A252" s="308"/>
      <c r="B252" s="389">
        <v>451</v>
      </c>
      <c r="C252" s="390" t="s">
        <v>207</v>
      </c>
      <c r="D252" s="385"/>
      <c r="E252" s="385"/>
      <c r="F252" s="385"/>
      <c r="G252" s="347"/>
      <c r="H252" s="296"/>
      <c r="I252" s="391"/>
      <c r="J252" s="347">
        <f>J253+J254</f>
        <v>24398</v>
      </c>
      <c r="K252" s="314">
        <f t="shared" si="86"/>
        <v>0</v>
      </c>
      <c r="L252" s="315" t="e">
        <f t="shared" si="87"/>
        <v>#DIV/0!</v>
      </c>
      <c r="M252" s="316"/>
      <c r="N252" s="316"/>
      <c r="O252" s="5"/>
      <c r="P252" s="5"/>
      <c r="Q252" s="308"/>
      <c r="R252" s="292"/>
      <c r="S252" s="5"/>
      <c r="T252" s="5"/>
      <c r="U252" s="292"/>
      <c r="V252" s="5"/>
    </row>
    <row r="253" spans="1:22" s="116" customFormat="1" x14ac:dyDescent="0.2">
      <c r="A253" s="308"/>
      <c r="B253" s="389">
        <v>4511</v>
      </c>
      <c r="C253" s="390" t="s">
        <v>207</v>
      </c>
      <c r="D253" s="385"/>
      <c r="E253" s="385"/>
      <c r="F253" s="385"/>
      <c r="G253" s="347"/>
      <c r="H253" s="296"/>
      <c r="I253" s="391">
        <v>0</v>
      </c>
      <c r="J253" s="344">
        <v>15000</v>
      </c>
      <c r="K253" s="314">
        <f t="shared" si="86"/>
        <v>0</v>
      </c>
      <c r="L253" s="315" t="e">
        <f t="shared" si="87"/>
        <v>#DIV/0!</v>
      </c>
      <c r="M253" s="316"/>
      <c r="N253" s="316"/>
      <c r="O253" s="5"/>
      <c r="P253" s="5"/>
      <c r="Q253" s="308"/>
      <c r="R253" s="292"/>
      <c r="S253" s="5"/>
      <c r="T253" s="5"/>
      <c r="U253" s="292"/>
      <c r="V253" s="5"/>
    </row>
    <row r="254" spans="1:22" s="116" customFormat="1" x14ac:dyDescent="0.2">
      <c r="A254" s="308"/>
      <c r="B254" s="394">
        <v>4521</v>
      </c>
      <c r="C254" s="390" t="s">
        <v>168</v>
      </c>
      <c r="D254" s="372"/>
      <c r="E254" s="372"/>
      <c r="F254" s="372"/>
      <c r="G254" s="347"/>
      <c r="H254" s="296"/>
      <c r="I254" s="391">
        <v>0</v>
      </c>
      <c r="J254" s="344">
        <v>9398</v>
      </c>
      <c r="K254" s="314">
        <f>G254/J254*100</f>
        <v>0</v>
      </c>
      <c r="L254" s="315" t="e">
        <f t="shared" si="87"/>
        <v>#DIV/0!</v>
      </c>
      <c r="M254" s="316"/>
      <c r="N254" s="316"/>
      <c r="O254" s="5"/>
      <c r="P254" s="5"/>
      <c r="Q254" s="308"/>
      <c r="R254" s="292"/>
      <c r="S254" s="5"/>
      <c r="T254" s="5"/>
      <c r="U254" s="292"/>
      <c r="V254" s="5"/>
    </row>
    <row r="255" spans="1:22" s="116" customFormat="1" ht="12.75" customHeight="1" x14ac:dyDescent="0.2">
      <c r="A255" s="308"/>
      <c r="B255" s="394"/>
      <c r="C255" s="395" t="s">
        <v>208</v>
      </c>
      <c r="D255" s="372"/>
      <c r="E255" s="372"/>
      <c r="F255" s="372"/>
      <c r="G255" s="347"/>
      <c r="H255" s="296"/>
      <c r="I255" s="391"/>
      <c r="J255" s="344"/>
      <c r="K255" s="314" t="e">
        <f t="shared" ref="K255:K280" si="88">G255/J255*100</f>
        <v>#DIV/0!</v>
      </c>
      <c r="L255" s="315" t="e">
        <f t="shared" si="87"/>
        <v>#DIV/0!</v>
      </c>
      <c r="M255" s="316"/>
      <c r="N255" s="316"/>
      <c r="O255" s="5"/>
      <c r="P255" s="5"/>
      <c r="Q255" s="308"/>
      <c r="R255" s="292"/>
      <c r="S255" s="5"/>
      <c r="T255" s="5"/>
      <c r="U255" s="292"/>
      <c r="V255" s="5"/>
    </row>
    <row r="256" spans="1:22" s="116" customFormat="1" ht="12.75" customHeight="1" x14ac:dyDescent="0.2">
      <c r="A256" s="308"/>
      <c r="B256" s="394">
        <v>321</v>
      </c>
      <c r="C256" s="396" t="s">
        <v>98</v>
      </c>
      <c r="D256" s="372"/>
      <c r="E256" s="372"/>
      <c r="F256" s="372"/>
      <c r="G256" s="347"/>
      <c r="H256" s="296"/>
      <c r="I256" s="397">
        <v>3401</v>
      </c>
      <c r="J256" s="398">
        <v>3401</v>
      </c>
      <c r="K256" s="314">
        <f t="shared" si="88"/>
        <v>0</v>
      </c>
      <c r="L256" s="315">
        <f t="shared" si="87"/>
        <v>100</v>
      </c>
      <c r="M256" s="316"/>
      <c r="N256" s="316"/>
      <c r="O256" s="5"/>
      <c r="P256" s="5"/>
      <c r="Q256" s="308"/>
      <c r="R256" s="292"/>
      <c r="S256" s="5"/>
      <c r="T256" s="5"/>
      <c r="U256" s="292"/>
      <c r="V256" s="5"/>
    </row>
    <row r="257" spans="1:22" s="116" customFormat="1" ht="12.75" customHeight="1" x14ac:dyDescent="0.2">
      <c r="A257" s="308"/>
      <c r="B257" s="394">
        <v>3211</v>
      </c>
      <c r="C257" s="399" t="s">
        <v>209</v>
      </c>
      <c r="D257" s="372"/>
      <c r="E257" s="372"/>
      <c r="F257" s="372"/>
      <c r="G257" s="347"/>
      <c r="H257" s="296"/>
      <c r="I257" s="391">
        <v>3401</v>
      </c>
      <c r="J257" s="391">
        <v>3401</v>
      </c>
      <c r="K257" s="314">
        <f t="shared" si="88"/>
        <v>0</v>
      </c>
      <c r="L257" s="315">
        <f t="shared" si="87"/>
        <v>100</v>
      </c>
      <c r="M257" s="316"/>
      <c r="N257" s="316"/>
      <c r="O257" s="5"/>
      <c r="P257" s="5"/>
      <c r="Q257" s="308"/>
      <c r="R257" s="292"/>
      <c r="S257" s="5"/>
      <c r="T257" s="5"/>
      <c r="U257" s="292"/>
      <c r="V257" s="5"/>
    </row>
    <row r="258" spans="1:22" s="116" customFormat="1" ht="12.75" customHeight="1" x14ac:dyDescent="0.2">
      <c r="A258" s="308"/>
      <c r="B258" s="394"/>
      <c r="C258" s="395" t="s">
        <v>210</v>
      </c>
      <c r="D258" s="372"/>
      <c r="E258" s="372"/>
      <c r="F258" s="372"/>
      <c r="G258" s="347"/>
      <c r="H258" s="296"/>
      <c r="I258" s="391"/>
      <c r="J258" s="344"/>
      <c r="K258" s="314" t="e">
        <f t="shared" si="88"/>
        <v>#DIV/0!</v>
      </c>
      <c r="L258" s="315" t="e">
        <f t="shared" si="87"/>
        <v>#DIV/0!</v>
      </c>
      <c r="M258" s="316"/>
      <c r="N258" s="316"/>
      <c r="O258" s="5"/>
      <c r="P258" s="5"/>
      <c r="Q258" s="308"/>
      <c r="R258" s="292"/>
      <c r="S258" s="5"/>
      <c r="T258" s="5"/>
      <c r="U258" s="292"/>
      <c r="V258" s="5"/>
    </row>
    <row r="259" spans="1:22" s="116" customFormat="1" ht="12.75" customHeight="1" x14ac:dyDescent="0.2">
      <c r="A259" s="308"/>
      <c r="B259" s="394">
        <v>322</v>
      </c>
      <c r="C259" s="400" t="s">
        <v>211</v>
      </c>
      <c r="D259" s="372"/>
      <c r="E259" s="372"/>
      <c r="F259" s="372"/>
      <c r="G259" s="347"/>
      <c r="H259" s="296"/>
      <c r="I259" s="391">
        <v>3500</v>
      </c>
      <c r="J259" s="344">
        <v>2418</v>
      </c>
      <c r="K259" s="314">
        <f t="shared" si="88"/>
        <v>0</v>
      </c>
      <c r="L259" s="315">
        <f t="shared" si="87"/>
        <v>69.085714285714289</v>
      </c>
      <c r="M259" s="316"/>
      <c r="N259" s="316"/>
      <c r="O259" s="5"/>
      <c r="P259" s="5"/>
      <c r="Q259" s="308"/>
      <c r="R259" s="292"/>
      <c r="S259" s="5"/>
      <c r="T259" s="5"/>
      <c r="U259" s="292"/>
      <c r="V259" s="5"/>
    </row>
    <row r="260" spans="1:22" s="116" customFormat="1" ht="12.75" customHeight="1" x14ac:dyDescent="0.2">
      <c r="A260" s="308"/>
      <c r="B260" s="394">
        <v>3222</v>
      </c>
      <c r="C260" s="400" t="s">
        <v>212</v>
      </c>
      <c r="D260" s="372"/>
      <c r="E260" s="372"/>
      <c r="F260" s="372"/>
      <c r="G260" s="347"/>
      <c r="H260" s="296"/>
      <c r="I260" s="391">
        <v>3500</v>
      </c>
      <c r="J260" s="344">
        <v>2418</v>
      </c>
      <c r="K260" s="314">
        <f t="shared" si="88"/>
        <v>0</v>
      </c>
      <c r="L260" s="315">
        <f t="shared" si="87"/>
        <v>69.085714285714289</v>
      </c>
      <c r="M260" s="316"/>
      <c r="N260" s="316"/>
      <c r="O260" s="5"/>
      <c r="P260" s="5"/>
      <c r="Q260" s="308"/>
      <c r="R260" s="292"/>
      <c r="S260" s="5"/>
      <c r="T260" s="5"/>
      <c r="U260" s="292"/>
      <c r="V260" s="5"/>
    </row>
    <row r="261" spans="1:22" s="116" customFormat="1" ht="12.75" customHeight="1" x14ac:dyDescent="0.2">
      <c r="A261" s="308"/>
      <c r="B261" s="394"/>
      <c r="C261" s="395" t="s">
        <v>213</v>
      </c>
      <c r="D261" s="372"/>
      <c r="E261" s="372"/>
      <c r="F261" s="372"/>
      <c r="G261" s="347"/>
      <c r="H261" s="296"/>
      <c r="I261" s="401">
        <v>136000</v>
      </c>
      <c r="J261" s="386">
        <v>136000</v>
      </c>
      <c r="K261" s="314">
        <f t="shared" si="88"/>
        <v>0</v>
      </c>
      <c r="L261" s="315">
        <f t="shared" si="87"/>
        <v>100</v>
      </c>
      <c r="M261" s="316"/>
      <c r="N261" s="316"/>
      <c r="O261" s="5"/>
      <c r="P261" s="5"/>
      <c r="Q261" s="308"/>
      <c r="R261" s="292"/>
      <c r="S261" s="5"/>
      <c r="T261" s="5"/>
      <c r="U261" s="292"/>
      <c r="V261" s="5"/>
    </row>
    <row r="262" spans="1:22" s="116" customFormat="1" ht="12.75" customHeight="1" x14ac:dyDescent="0.2">
      <c r="A262" s="308"/>
      <c r="B262" s="402">
        <v>322</v>
      </c>
      <c r="C262" s="403" t="s">
        <v>98</v>
      </c>
      <c r="D262" s="372"/>
      <c r="E262" s="372"/>
      <c r="F262" s="372"/>
      <c r="G262" s="347"/>
      <c r="H262" s="296"/>
      <c r="I262" s="393">
        <v>48000</v>
      </c>
      <c r="J262" s="347">
        <v>48000</v>
      </c>
      <c r="K262" s="314">
        <f t="shared" si="88"/>
        <v>0</v>
      </c>
      <c r="L262" s="315">
        <f t="shared" si="87"/>
        <v>100</v>
      </c>
      <c r="M262" s="316"/>
      <c r="N262" s="316"/>
      <c r="O262" s="5"/>
      <c r="P262" s="5"/>
      <c r="Q262" s="308"/>
      <c r="R262" s="292"/>
      <c r="S262" s="5"/>
      <c r="T262" s="5"/>
      <c r="U262" s="292"/>
      <c r="V262" s="5"/>
    </row>
    <row r="263" spans="1:22" s="116" customFormat="1" ht="12.75" customHeight="1" x14ac:dyDescent="0.2">
      <c r="A263" s="308"/>
      <c r="B263" s="402">
        <v>3223</v>
      </c>
      <c r="C263" s="404" t="s">
        <v>214</v>
      </c>
      <c r="D263" s="372"/>
      <c r="E263" s="372"/>
      <c r="F263" s="372"/>
      <c r="G263" s="347"/>
      <c r="H263" s="296"/>
      <c r="I263" s="391">
        <v>48000</v>
      </c>
      <c r="J263" s="344">
        <v>48000</v>
      </c>
      <c r="K263" s="314">
        <f t="shared" si="88"/>
        <v>0</v>
      </c>
      <c r="L263" s="315">
        <f t="shared" si="87"/>
        <v>100</v>
      </c>
      <c r="M263" s="316"/>
      <c r="N263" s="316"/>
      <c r="O263" s="5"/>
      <c r="P263" s="5"/>
      <c r="Q263" s="308"/>
      <c r="R263" s="292"/>
      <c r="S263" s="5"/>
      <c r="T263" s="5"/>
      <c r="U263" s="292"/>
      <c r="V263" s="5"/>
    </row>
    <row r="264" spans="1:22" s="116" customFormat="1" ht="12.75" customHeight="1" x14ac:dyDescent="0.2">
      <c r="A264" s="308"/>
      <c r="B264" s="405">
        <v>323</v>
      </c>
      <c r="C264" s="406" t="s">
        <v>106</v>
      </c>
      <c r="D264" s="372"/>
      <c r="E264" s="372"/>
      <c r="F264" s="372"/>
      <c r="G264" s="347"/>
      <c r="H264" s="296"/>
      <c r="I264" s="393">
        <v>88000</v>
      </c>
      <c r="J264" s="347">
        <v>88000</v>
      </c>
      <c r="K264" s="314">
        <f t="shared" si="88"/>
        <v>0</v>
      </c>
      <c r="L264" s="315">
        <f t="shared" si="87"/>
        <v>100</v>
      </c>
      <c r="M264" s="316"/>
      <c r="N264" s="316"/>
      <c r="O264" s="5"/>
      <c r="P264" s="5"/>
      <c r="Q264" s="308"/>
      <c r="R264" s="292"/>
      <c r="S264" s="5"/>
      <c r="T264" s="5"/>
      <c r="U264" s="292"/>
      <c r="V264" s="5"/>
    </row>
    <row r="265" spans="1:22" s="116" customFormat="1" ht="12.75" customHeight="1" x14ac:dyDescent="0.2">
      <c r="A265" s="308"/>
      <c r="B265" s="402">
        <v>3231</v>
      </c>
      <c r="C265" s="404" t="s">
        <v>215</v>
      </c>
      <c r="D265" s="372"/>
      <c r="E265" s="372"/>
      <c r="F265" s="372"/>
      <c r="G265" s="347"/>
      <c r="H265" s="296"/>
      <c r="I265" s="391">
        <v>75000</v>
      </c>
      <c r="J265" s="344">
        <v>75000</v>
      </c>
      <c r="K265" s="314">
        <f t="shared" si="88"/>
        <v>0</v>
      </c>
      <c r="L265" s="315">
        <f t="shared" si="87"/>
        <v>100</v>
      </c>
      <c r="M265" s="316"/>
      <c r="N265" s="316"/>
      <c r="O265" s="5"/>
      <c r="P265" s="5"/>
      <c r="Q265" s="308"/>
      <c r="R265" s="292"/>
      <c r="S265" s="5"/>
      <c r="T265" s="5"/>
      <c r="U265" s="292"/>
      <c r="V265" s="5"/>
    </row>
    <row r="266" spans="1:22" s="116" customFormat="1" ht="12.75" customHeight="1" x14ac:dyDescent="0.2">
      <c r="A266" s="308"/>
      <c r="B266" s="402">
        <v>3238</v>
      </c>
      <c r="C266" s="404" t="s">
        <v>216</v>
      </c>
      <c r="D266" s="372"/>
      <c r="E266" s="372"/>
      <c r="F266" s="372"/>
      <c r="G266" s="347"/>
      <c r="H266" s="296"/>
      <c r="I266" s="391">
        <v>13000</v>
      </c>
      <c r="J266" s="344">
        <v>13000</v>
      </c>
      <c r="K266" s="314">
        <f t="shared" si="88"/>
        <v>0</v>
      </c>
      <c r="L266" s="315">
        <f t="shared" si="87"/>
        <v>100</v>
      </c>
      <c r="M266" s="316"/>
      <c r="N266" s="316"/>
      <c r="O266" s="5"/>
      <c r="P266" s="5"/>
      <c r="Q266" s="308"/>
      <c r="R266" s="292"/>
      <c r="S266" s="5"/>
      <c r="T266" s="5"/>
      <c r="U266" s="292"/>
      <c r="V266" s="5"/>
    </row>
    <row r="267" spans="1:22" s="116" customFormat="1" ht="25.5" customHeight="1" x14ac:dyDescent="0.2">
      <c r="A267" s="308"/>
      <c r="B267" s="394"/>
      <c r="C267" s="407" t="s">
        <v>217</v>
      </c>
      <c r="D267" s="372"/>
      <c r="E267" s="372"/>
      <c r="F267" s="372"/>
      <c r="G267" s="347"/>
      <c r="H267" s="296"/>
      <c r="I267" s="391"/>
      <c r="J267" s="344"/>
      <c r="K267" s="314" t="e">
        <f t="shared" si="88"/>
        <v>#DIV/0!</v>
      </c>
      <c r="L267" s="315" t="e">
        <f t="shared" si="87"/>
        <v>#DIV/0!</v>
      </c>
      <c r="M267" s="316"/>
      <c r="N267" s="316"/>
      <c r="O267" s="5"/>
      <c r="P267" s="5"/>
      <c r="Q267" s="308"/>
      <c r="R267" s="292"/>
      <c r="S267" s="5"/>
      <c r="T267" s="5"/>
      <c r="U267" s="292"/>
      <c r="V267" s="5"/>
    </row>
    <row r="268" spans="1:22" s="116" customFormat="1" ht="12.75" customHeight="1" x14ac:dyDescent="0.2">
      <c r="A268" s="308"/>
      <c r="B268" s="408">
        <v>3</v>
      </c>
      <c r="C268" s="409" t="s">
        <v>77</v>
      </c>
      <c r="D268" s="372"/>
      <c r="E268" s="372"/>
      <c r="F268" s="372"/>
      <c r="G268" s="410">
        <f>G269+G276</f>
        <v>75006</v>
      </c>
      <c r="H268" s="296"/>
      <c r="I268" s="411">
        <f>I269+I276</f>
        <v>127821.8</v>
      </c>
      <c r="J268" s="411">
        <f>J269+J276</f>
        <v>127821.8</v>
      </c>
      <c r="K268" s="314">
        <f t="shared" si="88"/>
        <v>58.68013124521795</v>
      </c>
      <c r="L268" s="315">
        <f t="shared" si="87"/>
        <v>100</v>
      </c>
      <c r="M268" s="316"/>
      <c r="N268" s="316"/>
      <c r="O268" s="5"/>
      <c r="P268" s="5"/>
      <c r="Q268" s="308"/>
      <c r="R268" s="292"/>
      <c r="S268" s="5"/>
      <c r="T268" s="5"/>
      <c r="U268" s="292"/>
      <c r="V268" s="5"/>
    </row>
    <row r="269" spans="1:22" s="116" customFormat="1" ht="12.75" customHeight="1" x14ac:dyDescent="0.2">
      <c r="A269" s="308"/>
      <c r="B269" s="412">
        <v>31</v>
      </c>
      <c r="C269" s="413" t="s">
        <v>218</v>
      </c>
      <c r="D269" s="372"/>
      <c r="E269" s="372"/>
      <c r="F269" s="372"/>
      <c r="G269" s="393">
        <f>G270+G274+G272</f>
        <v>69506</v>
      </c>
      <c r="H269" s="296"/>
      <c r="I269" s="393">
        <f>I270+I274+I272</f>
        <v>122221.8</v>
      </c>
      <c r="J269" s="393">
        <f>J270+J274+J272</f>
        <v>122221.8</v>
      </c>
      <c r="K269" s="314">
        <f t="shared" si="88"/>
        <v>56.868741910199326</v>
      </c>
      <c r="L269" s="315">
        <f t="shared" si="87"/>
        <v>100</v>
      </c>
      <c r="M269" s="316"/>
      <c r="N269" s="316"/>
      <c r="O269" s="5"/>
      <c r="P269" s="5"/>
      <c r="Q269" s="308"/>
      <c r="R269" s="292"/>
      <c r="S269" s="5"/>
      <c r="T269" s="5"/>
      <c r="U269" s="292"/>
      <c r="V269" s="5"/>
    </row>
    <row r="270" spans="1:22" s="116" customFormat="1" ht="12.75" customHeight="1" x14ac:dyDescent="0.2">
      <c r="A270" s="308"/>
      <c r="B270" s="137">
        <v>311</v>
      </c>
      <c r="C270" s="140" t="s">
        <v>219</v>
      </c>
      <c r="D270" s="372"/>
      <c r="E270" s="372"/>
      <c r="F270" s="372"/>
      <c r="G270" s="393">
        <f>G271</f>
        <v>51679</v>
      </c>
      <c r="H270" s="296"/>
      <c r="I270" s="393">
        <f>I271</f>
        <v>96690</v>
      </c>
      <c r="J270" s="393">
        <f>J271</f>
        <v>96690</v>
      </c>
      <c r="K270" s="314">
        <f t="shared" si="88"/>
        <v>53.448133209225354</v>
      </c>
      <c r="L270" s="315">
        <f t="shared" si="87"/>
        <v>100</v>
      </c>
      <c r="M270" s="316"/>
      <c r="N270" s="316"/>
      <c r="O270" s="5"/>
      <c r="P270" s="5"/>
      <c r="Q270" s="308"/>
      <c r="R270" s="292"/>
      <c r="S270" s="5"/>
      <c r="T270" s="5"/>
      <c r="U270" s="292"/>
      <c r="V270" s="5"/>
    </row>
    <row r="271" spans="1:22" s="116" customFormat="1" ht="12.75" customHeight="1" x14ac:dyDescent="0.2">
      <c r="A271" s="308"/>
      <c r="B271" s="98">
        <v>3111</v>
      </c>
      <c r="C271" s="414" t="s">
        <v>220</v>
      </c>
      <c r="D271" s="372"/>
      <c r="E271" s="372"/>
      <c r="F271" s="372"/>
      <c r="G271" s="391">
        <v>51679</v>
      </c>
      <c r="H271" s="296"/>
      <c r="I271" s="391">
        <v>96690</v>
      </c>
      <c r="J271" s="391">
        <v>96690</v>
      </c>
      <c r="K271" s="314">
        <f t="shared" si="88"/>
        <v>53.448133209225354</v>
      </c>
      <c r="L271" s="315">
        <f t="shared" si="87"/>
        <v>100</v>
      </c>
      <c r="M271" s="316"/>
      <c r="N271" s="316"/>
      <c r="O271" s="5"/>
      <c r="P271" s="5"/>
      <c r="Q271" s="308"/>
      <c r="R271" s="292"/>
      <c r="S271" s="5"/>
      <c r="T271" s="5"/>
      <c r="U271" s="292"/>
      <c r="V271" s="5"/>
    </row>
    <row r="272" spans="1:22" s="116" customFormat="1" ht="12.75" customHeight="1" x14ac:dyDescent="0.2">
      <c r="A272" s="308"/>
      <c r="B272" s="137">
        <v>312</v>
      </c>
      <c r="C272" s="415" t="s">
        <v>84</v>
      </c>
      <c r="D272" s="372"/>
      <c r="E272" s="372"/>
      <c r="F272" s="372"/>
      <c r="G272" s="393">
        <f>G273</f>
        <v>9300</v>
      </c>
      <c r="H272" s="296"/>
      <c r="I272" s="393">
        <f>I273</f>
        <v>9513.7999999999993</v>
      </c>
      <c r="J272" s="393">
        <f>J273</f>
        <v>9513.7999999999993</v>
      </c>
      <c r="K272" s="314">
        <f t="shared" si="88"/>
        <v>97.752738127772304</v>
      </c>
      <c r="L272" s="315">
        <f t="shared" si="87"/>
        <v>100</v>
      </c>
      <c r="M272" s="316"/>
      <c r="N272" s="316"/>
      <c r="O272" s="5"/>
      <c r="P272" s="5"/>
      <c r="Q272" s="308"/>
      <c r="R272" s="292"/>
      <c r="S272" s="5"/>
      <c r="T272" s="5"/>
      <c r="U272" s="292"/>
      <c r="V272" s="5"/>
    </row>
    <row r="273" spans="1:22" s="116" customFormat="1" ht="12.75" customHeight="1" x14ac:dyDescent="0.2">
      <c r="A273" s="308"/>
      <c r="B273" s="98">
        <v>3121</v>
      </c>
      <c r="C273" s="414" t="s">
        <v>84</v>
      </c>
      <c r="D273" s="372"/>
      <c r="E273" s="372"/>
      <c r="F273" s="372"/>
      <c r="G273" s="391">
        <v>9300</v>
      </c>
      <c r="H273" s="296"/>
      <c r="I273" s="391">
        <v>9513.7999999999993</v>
      </c>
      <c r="J273" s="391">
        <v>9513.7999999999993</v>
      </c>
      <c r="K273" s="314">
        <f t="shared" si="88"/>
        <v>97.752738127772304</v>
      </c>
      <c r="L273" s="315">
        <f t="shared" si="87"/>
        <v>100</v>
      </c>
      <c r="M273" s="316"/>
      <c r="N273" s="316"/>
      <c r="O273" s="5"/>
      <c r="P273" s="5"/>
      <c r="Q273" s="308"/>
      <c r="R273" s="292"/>
      <c r="S273" s="5"/>
      <c r="T273" s="5"/>
      <c r="U273" s="292"/>
      <c r="V273" s="5"/>
    </row>
    <row r="274" spans="1:22" s="116" customFormat="1" ht="12.75" customHeight="1" x14ac:dyDescent="0.2">
      <c r="A274" s="308"/>
      <c r="B274" s="137">
        <v>313</v>
      </c>
      <c r="C274" s="140" t="s">
        <v>87</v>
      </c>
      <c r="D274" s="372"/>
      <c r="E274" s="372"/>
      <c r="F274" s="372"/>
      <c r="G274" s="393">
        <f>G275</f>
        <v>8527</v>
      </c>
      <c r="H274" s="296"/>
      <c r="I274" s="393">
        <f>I275</f>
        <v>16018</v>
      </c>
      <c r="J274" s="393">
        <f>J275</f>
        <v>16018</v>
      </c>
      <c r="K274" s="314">
        <f t="shared" si="88"/>
        <v>53.23386190535647</v>
      </c>
      <c r="L274" s="315">
        <f t="shared" si="87"/>
        <v>100</v>
      </c>
      <c r="M274" s="316"/>
      <c r="N274" s="316"/>
      <c r="O274" s="5"/>
      <c r="P274" s="5"/>
      <c r="Q274" s="308"/>
      <c r="R274" s="292"/>
      <c r="S274" s="5"/>
      <c r="T274" s="5"/>
      <c r="U274" s="292"/>
      <c r="V274" s="5"/>
    </row>
    <row r="275" spans="1:22" s="116" customFormat="1" ht="12.75" customHeight="1" x14ac:dyDescent="0.2">
      <c r="A275" s="308"/>
      <c r="B275" s="98">
        <v>3132</v>
      </c>
      <c r="C275" s="416" t="s">
        <v>221</v>
      </c>
      <c r="D275" s="372"/>
      <c r="E275" s="372"/>
      <c r="F275" s="372"/>
      <c r="G275" s="391">
        <v>8527</v>
      </c>
      <c r="H275" s="296"/>
      <c r="I275" s="391">
        <v>16018</v>
      </c>
      <c r="J275" s="391">
        <v>16018</v>
      </c>
      <c r="K275" s="314">
        <f t="shared" si="88"/>
        <v>53.23386190535647</v>
      </c>
      <c r="L275" s="315">
        <f t="shared" si="87"/>
        <v>100</v>
      </c>
      <c r="M275" s="316"/>
      <c r="N275" s="316"/>
      <c r="O275" s="5"/>
      <c r="P275" s="5"/>
      <c r="Q275" s="308"/>
      <c r="R275" s="292"/>
      <c r="S275" s="5"/>
      <c r="T275" s="5"/>
      <c r="U275" s="292"/>
      <c r="V275" s="5"/>
    </row>
    <row r="276" spans="1:22" s="116" customFormat="1" ht="12.75" customHeight="1" x14ac:dyDescent="0.2">
      <c r="A276" s="308"/>
      <c r="B276" s="98">
        <v>32</v>
      </c>
      <c r="C276" s="396" t="s">
        <v>91</v>
      </c>
      <c r="D276" s="372"/>
      <c r="E276" s="372"/>
      <c r="F276" s="372"/>
      <c r="G276" s="391">
        <f>G277+G279</f>
        <v>5500</v>
      </c>
      <c r="H276" s="296"/>
      <c r="I276" s="391">
        <f>I277+I279</f>
        <v>5600</v>
      </c>
      <c r="J276" s="391">
        <f>J277+J279</f>
        <v>5600</v>
      </c>
      <c r="K276" s="314">
        <f t="shared" si="88"/>
        <v>98.214285714285708</v>
      </c>
      <c r="L276" s="315">
        <f t="shared" si="87"/>
        <v>100</v>
      </c>
      <c r="M276" s="316"/>
      <c r="N276" s="316"/>
      <c r="O276" s="5"/>
      <c r="P276" s="5"/>
      <c r="Q276" s="308"/>
      <c r="R276" s="292"/>
      <c r="S276" s="5"/>
      <c r="T276" s="5"/>
      <c r="U276" s="292"/>
      <c r="V276" s="5"/>
    </row>
    <row r="277" spans="1:22" s="116" customFormat="1" ht="12.75" customHeight="1" x14ac:dyDescent="0.2">
      <c r="A277" s="308"/>
      <c r="B277" s="405">
        <v>321</v>
      </c>
      <c r="C277" s="396" t="s">
        <v>92</v>
      </c>
      <c r="D277" s="372"/>
      <c r="E277" s="372"/>
      <c r="F277" s="372"/>
      <c r="G277" s="393">
        <f>G278</f>
        <v>5000</v>
      </c>
      <c r="H277" s="296"/>
      <c r="I277" s="393">
        <f>I278</f>
        <v>5100</v>
      </c>
      <c r="J277" s="393">
        <f>J278</f>
        <v>5100</v>
      </c>
      <c r="K277" s="314">
        <f t="shared" si="88"/>
        <v>98.039215686274503</v>
      </c>
      <c r="L277" s="315">
        <f t="shared" si="87"/>
        <v>100</v>
      </c>
      <c r="M277" s="316"/>
      <c r="N277" s="316"/>
      <c r="O277" s="5"/>
      <c r="P277" s="5"/>
      <c r="Q277" s="308"/>
      <c r="R277" s="292"/>
      <c r="S277" s="5"/>
      <c r="T277" s="5"/>
      <c r="U277" s="292"/>
      <c r="V277" s="5"/>
    </row>
    <row r="278" spans="1:22" s="116" customFormat="1" ht="12.75" customHeight="1" x14ac:dyDescent="0.2">
      <c r="A278" s="308"/>
      <c r="B278" s="402">
        <v>3212</v>
      </c>
      <c r="C278" s="417" t="s">
        <v>222</v>
      </c>
      <c r="D278" s="372"/>
      <c r="E278" s="372"/>
      <c r="F278" s="372"/>
      <c r="G278" s="391">
        <v>5000</v>
      </c>
      <c r="H278" s="296"/>
      <c r="I278" s="391">
        <v>5100</v>
      </c>
      <c r="J278" s="391">
        <v>5100</v>
      </c>
      <c r="K278" s="314">
        <f t="shared" si="88"/>
        <v>98.039215686274503</v>
      </c>
      <c r="L278" s="315">
        <f t="shared" si="87"/>
        <v>100</v>
      </c>
      <c r="M278" s="316"/>
      <c r="N278" s="316"/>
      <c r="O278" s="5"/>
      <c r="P278" s="5"/>
      <c r="Q278" s="308"/>
      <c r="R278" s="292"/>
      <c r="S278" s="5"/>
      <c r="T278" s="5"/>
      <c r="U278" s="292"/>
      <c r="V278" s="5"/>
    </row>
    <row r="279" spans="1:22" s="116" customFormat="1" ht="12.75" customHeight="1" x14ac:dyDescent="0.2">
      <c r="A279" s="308"/>
      <c r="B279" s="402">
        <v>323</v>
      </c>
      <c r="C279" s="396" t="s">
        <v>106</v>
      </c>
      <c r="D279" s="372"/>
      <c r="E279" s="372"/>
      <c r="F279" s="372"/>
      <c r="G279" s="391">
        <f>G280</f>
        <v>500</v>
      </c>
      <c r="H279" s="296"/>
      <c r="I279" s="393">
        <f>I280</f>
        <v>500</v>
      </c>
      <c r="J279" s="393">
        <f>J280</f>
        <v>500</v>
      </c>
      <c r="K279" s="314">
        <f t="shared" si="88"/>
        <v>100</v>
      </c>
      <c r="L279" s="315">
        <f t="shared" si="87"/>
        <v>100</v>
      </c>
      <c r="M279" s="316"/>
      <c r="N279" s="316"/>
      <c r="O279" s="5"/>
      <c r="P279" s="5"/>
      <c r="Q279" s="308"/>
      <c r="R279" s="292"/>
      <c r="S279" s="5"/>
      <c r="T279" s="5"/>
      <c r="U279" s="292"/>
      <c r="V279" s="5"/>
    </row>
    <row r="280" spans="1:22" s="116" customFormat="1" ht="12.75" customHeight="1" x14ac:dyDescent="0.2">
      <c r="A280" s="308"/>
      <c r="B280" s="402">
        <v>3236</v>
      </c>
      <c r="C280" s="396" t="s">
        <v>223</v>
      </c>
      <c r="D280" s="372"/>
      <c r="E280" s="372"/>
      <c r="F280" s="372"/>
      <c r="G280" s="391">
        <v>500</v>
      </c>
      <c r="H280" s="296"/>
      <c r="I280" s="391">
        <v>500</v>
      </c>
      <c r="J280" s="391">
        <v>500</v>
      </c>
      <c r="K280" s="314">
        <f t="shared" si="88"/>
        <v>100</v>
      </c>
      <c r="L280" s="315">
        <f t="shared" si="87"/>
        <v>100</v>
      </c>
      <c r="M280" s="316"/>
      <c r="N280" s="316"/>
      <c r="O280" s="5"/>
      <c r="P280" s="5"/>
      <c r="Q280" s="308"/>
      <c r="R280" s="292"/>
      <c r="S280" s="5"/>
      <c r="T280" s="5"/>
      <c r="U280" s="292"/>
      <c r="V280" s="5"/>
    </row>
    <row r="281" spans="1:22" s="116" customFormat="1" ht="22.5" customHeight="1" x14ac:dyDescent="0.2">
      <c r="A281" s="308"/>
      <c r="B281" s="418"/>
      <c r="C281" s="395" t="s">
        <v>224</v>
      </c>
      <c r="D281" s="372"/>
      <c r="E281" s="372"/>
      <c r="F281" s="372"/>
      <c r="G281" s="419"/>
      <c r="H281" s="291"/>
      <c r="I281" s="419"/>
      <c r="J281" s="419"/>
      <c r="K281" s="314"/>
      <c r="L281" s="315"/>
      <c r="M281" s="316"/>
      <c r="N281" s="316"/>
      <c r="O281" s="5"/>
      <c r="P281" s="5"/>
      <c r="Q281" s="308"/>
      <c r="R281" s="292"/>
      <c r="S281" s="5"/>
      <c r="T281" s="5"/>
      <c r="U281" s="292"/>
      <c r="V281" s="5"/>
    </row>
    <row r="282" spans="1:22" s="116" customFormat="1" ht="20.25" customHeight="1" x14ac:dyDescent="0.2">
      <c r="A282" s="308"/>
      <c r="B282" s="418">
        <v>32</v>
      </c>
      <c r="C282" s="420" t="s">
        <v>91</v>
      </c>
      <c r="D282" s="372"/>
      <c r="E282" s="372"/>
      <c r="F282" s="372"/>
      <c r="G282" s="419"/>
      <c r="H282" s="291"/>
      <c r="I282" s="419"/>
      <c r="J282" s="421">
        <f>J283+J284+J285+J286</f>
        <v>28694.28</v>
      </c>
      <c r="K282" s="314"/>
      <c r="L282" s="315"/>
      <c r="M282" s="316"/>
      <c r="N282" s="316"/>
      <c r="O282" s="5"/>
      <c r="P282" s="5"/>
      <c r="Q282" s="308"/>
      <c r="R282" s="292"/>
      <c r="S282" s="5"/>
      <c r="T282" s="5"/>
      <c r="U282" s="292"/>
      <c r="V282" s="5"/>
    </row>
    <row r="283" spans="1:22" s="116" customFormat="1" ht="12.75" customHeight="1" x14ac:dyDescent="0.2">
      <c r="A283" s="308"/>
      <c r="B283" s="422">
        <v>3221</v>
      </c>
      <c r="C283" s="100" t="s">
        <v>99</v>
      </c>
      <c r="D283" s="372"/>
      <c r="E283" s="372"/>
      <c r="F283" s="372"/>
      <c r="G283" s="391">
        <v>0</v>
      </c>
      <c r="H283" s="296"/>
      <c r="I283" s="391">
        <v>0</v>
      </c>
      <c r="J283" s="88">
        <v>3264.72</v>
      </c>
      <c r="K283" s="314">
        <f t="shared" ref="K283:K284" si="89">G283/J283*100</f>
        <v>0</v>
      </c>
      <c r="L283" s="315" t="e">
        <f t="shared" ref="L283:L286" si="90">J283/I283*100</f>
        <v>#DIV/0!</v>
      </c>
      <c r="M283" s="316"/>
      <c r="N283" s="316"/>
      <c r="O283" s="5"/>
      <c r="P283" s="5"/>
      <c r="Q283" s="308"/>
      <c r="R283" s="292"/>
      <c r="S283" s="5"/>
      <c r="T283" s="5"/>
      <c r="U283" s="292"/>
      <c r="V283" s="5"/>
    </row>
    <row r="284" spans="1:22" s="116" customFormat="1" ht="12.75" customHeight="1" x14ac:dyDescent="0.2">
      <c r="A284" s="308"/>
      <c r="B284" s="112">
        <v>3224</v>
      </c>
      <c r="C284" s="100" t="s">
        <v>103</v>
      </c>
      <c r="D284" s="372"/>
      <c r="E284" s="372"/>
      <c r="F284" s="372"/>
      <c r="G284" s="391">
        <v>0</v>
      </c>
      <c r="H284" s="296"/>
      <c r="I284" s="391">
        <v>362.5</v>
      </c>
      <c r="J284" s="88">
        <v>362.5</v>
      </c>
      <c r="K284" s="314">
        <f t="shared" si="89"/>
        <v>0</v>
      </c>
      <c r="L284" s="315">
        <f t="shared" si="90"/>
        <v>100</v>
      </c>
      <c r="M284" s="316"/>
      <c r="N284" s="316"/>
      <c r="O284" s="5"/>
      <c r="P284" s="5"/>
      <c r="Q284" s="308"/>
      <c r="R284" s="292"/>
      <c r="S284" s="5"/>
      <c r="T284" s="5"/>
      <c r="U284" s="292"/>
      <c r="V284" s="5"/>
    </row>
    <row r="285" spans="1:22" s="116" customFormat="1" ht="12.75" customHeight="1" x14ac:dyDescent="0.2">
      <c r="A285" s="308"/>
      <c r="B285" s="112">
        <v>3225</v>
      </c>
      <c r="C285" s="100" t="s">
        <v>104</v>
      </c>
      <c r="D285" s="372"/>
      <c r="E285" s="372"/>
      <c r="F285" s="372"/>
      <c r="G285" s="419"/>
      <c r="H285" s="291"/>
      <c r="I285" s="419">
        <v>23495.26</v>
      </c>
      <c r="J285" s="88">
        <v>23495.26</v>
      </c>
      <c r="K285" s="314"/>
      <c r="L285" s="315">
        <f t="shared" si="90"/>
        <v>100</v>
      </c>
      <c r="M285" s="316"/>
      <c r="N285" s="316"/>
      <c r="O285" s="5"/>
      <c r="P285" s="5"/>
      <c r="Q285" s="308"/>
      <c r="R285" s="292"/>
      <c r="S285" s="5"/>
      <c r="T285" s="5"/>
      <c r="U285" s="292"/>
      <c r="V285" s="5"/>
    </row>
    <row r="286" spans="1:22" s="116" customFormat="1" ht="12.75" customHeight="1" x14ac:dyDescent="0.2">
      <c r="A286" s="308"/>
      <c r="B286" s="112">
        <v>3293</v>
      </c>
      <c r="C286" s="100" t="s">
        <v>121</v>
      </c>
      <c r="D286" s="372"/>
      <c r="E286" s="372"/>
      <c r="F286" s="372"/>
      <c r="G286" s="419"/>
      <c r="H286" s="291"/>
      <c r="I286" s="419">
        <v>0</v>
      </c>
      <c r="J286" s="88">
        <v>1571.8</v>
      </c>
      <c r="K286" s="314"/>
      <c r="L286" s="315" t="e">
        <f t="shared" si="90"/>
        <v>#DIV/0!</v>
      </c>
      <c r="M286" s="316"/>
      <c r="N286" s="316"/>
      <c r="O286" s="5"/>
      <c r="P286" s="5"/>
      <c r="Q286" s="308"/>
      <c r="R286" s="292"/>
      <c r="S286" s="5"/>
      <c r="T286" s="5"/>
      <c r="U286" s="292"/>
      <c r="V286" s="5"/>
    </row>
    <row r="287" spans="1:22" s="116" customFormat="1" x14ac:dyDescent="0.2">
      <c r="A287" s="308"/>
      <c r="B287" s="376"/>
      <c r="C287" s="377"/>
      <c r="D287" s="378"/>
      <c r="E287" s="378"/>
      <c r="F287" s="378"/>
      <c r="G287" s="380"/>
      <c r="H287" s="379"/>
      <c r="I287" s="379"/>
      <c r="J287" s="380"/>
      <c r="K287" s="318"/>
      <c r="L287" s="382"/>
      <c r="M287" s="316"/>
      <c r="N287" s="316"/>
      <c r="O287" s="5"/>
      <c r="P287" s="5"/>
      <c r="Q287" s="308"/>
      <c r="R287" s="292"/>
      <c r="S287" s="5"/>
      <c r="T287" s="5"/>
      <c r="U287" s="292"/>
      <c r="V287" s="5"/>
    </row>
    <row r="288" spans="1:22" x14ac:dyDescent="0.2">
      <c r="B288" s="542" t="s">
        <v>225</v>
      </c>
      <c r="C288" s="543"/>
      <c r="D288" s="543"/>
      <c r="E288" s="543"/>
      <c r="F288" s="543"/>
      <c r="G288" s="543"/>
      <c r="H288" s="543"/>
      <c r="I288" s="543"/>
      <c r="J288" s="543"/>
      <c r="K288" s="543"/>
      <c r="L288" s="544"/>
      <c r="M288" s="316"/>
      <c r="N288" s="316"/>
    </row>
    <row r="289" spans="2:14" x14ac:dyDescent="0.2">
      <c r="B289" s="30"/>
      <c r="C289" s="31">
        <v>1</v>
      </c>
      <c r="D289" s="15"/>
      <c r="E289" s="15"/>
      <c r="F289" s="16"/>
      <c r="G289" s="32">
        <v>2</v>
      </c>
      <c r="H289" s="33">
        <v>3</v>
      </c>
      <c r="I289" s="33">
        <v>4</v>
      </c>
      <c r="J289" s="32">
        <v>5</v>
      </c>
      <c r="K289" s="34">
        <v>6</v>
      </c>
      <c r="L289" s="34">
        <v>7</v>
      </c>
      <c r="M289" s="316"/>
      <c r="N289" s="316"/>
    </row>
    <row r="290" spans="2:14" x14ac:dyDescent="0.2">
      <c r="B290" s="26"/>
      <c r="C290" s="423"/>
      <c r="D290" s="15"/>
      <c r="E290" s="15"/>
      <c r="F290" s="16"/>
      <c r="G290" s="309"/>
      <c r="H290" s="42"/>
      <c r="I290" s="42"/>
      <c r="J290" s="309"/>
      <c r="K290" s="424"/>
      <c r="L290" s="424"/>
      <c r="M290" s="316"/>
      <c r="N290" s="316"/>
    </row>
    <row r="291" spans="2:14" x14ac:dyDescent="0.2">
      <c r="B291" s="541" t="s">
        <v>12</v>
      </c>
      <c r="C291" s="39" t="s">
        <v>13</v>
      </c>
      <c r="G291" s="309" t="s">
        <v>14</v>
      </c>
      <c r="H291" s="42" t="s">
        <v>190</v>
      </c>
      <c r="I291" s="42" t="s">
        <v>16</v>
      </c>
      <c r="J291" s="309" t="s">
        <v>14</v>
      </c>
      <c r="K291" s="515" t="s">
        <v>17</v>
      </c>
      <c r="L291" s="515" t="s">
        <v>18</v>
      </c>
      <c r="M291" s="316"/>
      <c r="N291" s="316"/>
    </row>
    <row r="292" spans="2:14" ht="22.5" x14ac:dyDescent="0.2">
      <c r="B292" s="524"/>
      <c r="C292" s="44" t="s">
        <v>27</v>
      </c>
      <c r="D292" s="45" t="s">
        <v>28</v>
      </c>
      <c r="E292" s="46" t="s">
        <v>29</v>
      </c>
      <c r="F292" s="47" t="s">
        <v>30</v>
      </c>
      <c r="G292" s="425">
        <v>44531</v>
      </c>
      <c r="H292" s="51" t="s">
        <v>192</v>
      </c>
      <c r="I292" s="51" t="s">
        <v>226</v>
      </c>
      <c r="J292" s="311" t="s">
        <v>227</v>
      </c>
      <c r="K292" s="516"/>
      <c r="L292" s="516"/>
      <c r="M292" s="316"/>
      <c r="N292" s="316"/>
    </row>
    <row r="293" spans="2:14" x14ac:dyDescent="0.2">
      <c r="B293" s="53">
        <v>6</v>
      </c>
      <c r="C293" s="54" t="s">
        <v>37</v>
      </c>
      <c r="D293" s="55"/>
      <c r="E293" s="55"/>
      <c r="F293" s="56"/>
      <c r="G293" s="312">
        <f>G294+G298+G302</f>
        <v>52919</v>
      </c>
      <c r="H293" s="313">
        <f>H298+H294</f>
        <v>46000</v>
      </c>
      <c r="I293" s="313">
        <f>I298+I294</f>
        <v>83588</v>
      </c>
      <c r="J293" s="312">
        <f>J298+J294+J302</f>
        <v>99646</v>
      </c>
      <c r="K293" s="59">
        <f>J293/G293*100</f>
        <v>188.29909862242295</v>
      </c>
      <c r="L293" s="59">
        <f t="shared" ref="L293:L325" si="91">J293/I293*100</f>
        <v>119.21089151552854</v>
      </c>
      <c r="M293" s="316"/>
      <c r="N293" s="316"/>
    </row>
    <row r="294" spans="2:14" x14ac:dyDescent="0.2">
      <c r="B294" s="53">
        <v>64</v>
      </c>
      <c r="C294" s="54" t="s">
        <v>55</v>
      </c>
      <c r="D294" s="55"/>
      <c r="E294" s="55"/>
      <c r="F294" s="56"/>
      <c r="G294" s="312">
        <f>G295</f>
        <v>1567</v>
      </c>
      <c r="H294" s="313">
        <f>H295</f>
        <v>1000</v>
      </c>
      <c r="I294" s="313">
        <f>I295</f>
        <v>3422</v>
      </c>
      <c r="J294" s="320">
        <f>J295</f>
        <v>3420</v>
      </c>
      <c r="K294" s="59" t="s">
        <v>5</v>
      </c>
      <c r="L294" s="59">
        <f t="shared" si="91"/>
        <v>99.941554646405606</v>
      </c>
      <c r="M294" s="316"/>
      <c r="N294" s="316"/>
    </row>
    <row r="295" spans="2:14" x14ac:dyDescent="0.2">
      <c r="B295" s="53">
        <v>641</v>
      </c>
      <c r="C295" s="54" t="s">
        <v>56</v>
      </c>
      <c r="D295" s="55"/>
      <c r="E295" s="55"/>
      <c r="F295" s="56"/>
      <c r="G295" s="312">
        <f>SUM(G296:G297)</f>
        <v>1567</v>
      </c>
      <c r="H295" s="313">
        <f>SUM(H296:H297)</f>
        <v>1000</v>
      </c>
      <c r="I295" s="313">
        <f>SUM(I296:I297)</f>
        <v>3422</v>
      </c>
      <c r="J295" s="312">
        <f>SUM(J296:J297)</f>
        <v>3420</v>
      </c>
      <c r="K295" s="59" t="s">
        <v>5</v>
      </c>
      <c r="L295" s="59">
        <f t="shared" si="91"/>
        <v>99.941554646405606</v>
      </c>
      <c r="M295" s="316"/>
      <c r="N295" s="316"/>
    </row>
    <row r="296" spans="2:14" x14ac:dyDescent="0.2">
      <c r="B296" s="227">
        <v>6414</v>
      </c>
      <c r="C296" s="227" t="s">
        <v>59</v>
      </c>
      <c r="D296" s="113"/>
      <c r="E296" s="113"/>
      <c r="F296" s="114"/>
      <c r="G296" s="82"/>
      <c r="H296" s="317">
        <v>0</v>
      </c>
      <c r="I296" s="317">
        <v>0</v>
      </c>
      <c r="J296" s="82">
        <v>0</v>
      </c>
      <c r="K296" s="318" t="s">
        <v>5</v>
      </c>
      <c r="L296" s="76">
        <v>0</v>
      </c>
      <c r="M296" s="316"/>
      <c r="N296" s="316"/>
    </row>
    <row r="297" spans="2:14" x14ac:dyDescent="0.2">
      <c r="B297" s="227">
        <v>6416</v>
      </c>
      <c r="C297" s="227" t="s">
        <v>58</v>
      </c>
      <c r="D297" s="113"/>
      <c r="E297" s="113"/>
      <c r="F297" s="114"/>
      <c r="G297" s="82">
        <v>1567</v>
      </c>
      <c r="H297" s="317">
        <v>1000</v>
      </c>
      <c r="I297" s="317">
        <v>3422</v>
      </c>
      <c r="J297" s="82">
        <v>3420</v>
      </c>
      <c r="K297" s="318" t="s">
        <v>5</v>
      </c>
      <c r="L297" s="76">
        <f t="shared" si="91"/>
        <v>99.941554646405606</v>
      </c>
      <c r="M297" s="316"/>
      <c r="N297" s="316"/>
    </row>
    <row r="298" spans="2:14" x14ac:dyDescent="0.2">
      <c r="B298" s="93">
        <v>66</v>
      </c>
      <c r="C298" s="94" t="s">
        <v>65</v>
      </c>
      <c r="D298" s="55"/>
      <c r="E298" s="55"/>
      <c r="F298" s="56"/>
      <c r="G298" s="312">
        <f>G299</f>
        <v>51282</v>
      </c>
      <c r="H298" s="313">
        <f>H299</f>
        <v>45000</v>
      </c>
      <c r="I298" s="313">
        <f>I299</f>
        <v>80166</v>
      </c>
      <c r="J298" s="312">
        <f>J299</f>
        <v>96224</v>
      </c>
      <c r="K298" s="59">
        <f>J298/G298*100</f>
        <v>187.63698763698764</v>
      </c>
      <c r="L298" s="59">
        <f t="shared" si="91"/>
        <v>120.030935808198</v>
      </c>
      <c r="M298" s="316"/>
      <c r="N298" s="316"/>
    </row>
    <row r="299" spans="2:14" x14ac:dyDescent="0.2">
      <c r="B299" s="93">
        <v>661</v>
      </c>
      <c r="C299" s="94" t="s">
        <v>66</v>
      </c>
      <c r="D299" s="55"/>
      <c r="E299" s="55"/>
      <c r="F299" s="56"/>
      <c r="G299" s="312">
        <f>G301+G300</f>
        <v>51282</v>
      </c>
      <c r="H299" s="313">
        <f>H301+H300</f>
        <v>45000</v>
      </c>
      <c r="I299" s="313">
        <f>I301+I300</f>
        <v>80166</v>
      </c>
      <c r="J299" s="312">
        <f>J301+J300</f>
        <v>96224</v>
      </c>
      <c r="K299" s="59">
        <f>J299/G299*100</f>
        <v>187.63698763698764</v>
      </c>
      <c r="L299" s="59">
        <f t="shared" si="91"/>
        <v>120.030935808198</v>
      </c>
      <c r="M299" s="316"/>
      <c r="N299" s="316"/>
    </row>
    <row r="300" spans="2:14" x14ac:dyDescent="0.2">
      <c r="B300" s="112">
        <v>6614</v>
      </c>
      <c r="C300" s="112" t="s">
        <v>67</v>
      </c>
      <c r="D300" s="113"/>
      <c r="E300" s="113"/>
      <c r="F300" s="114"/>
      <c r="G300" s="317">
        <v>180</v>
      </c>
      <c r="H300" s="317">
        <v>0</v>
      </c>
      <c r="I300" s="317">
        <v>0</v>
      </c>
      <c r="J300" s="317">
        <v>76</v>
      </c>
      <c r="K300" s="76">
        <v>0</v>
      </c>
      <c r="L300" s="76" t="e">
        <f t="shared" si="91"/>
        <v>#DIV/0!</v>
      </c>
      <c r="M300" s="316"/>
      <c r="N300" s="316"/>
    </row>
    <row r="301" spans="2:14" x14ac:dyDescent="0.2">
      <c r="B301" s="118">
        <v>6615</v>
      </c>
      <c r="C301" s="118" t="s">
        <v>68</v>
      </c>
      <c r="D301" s="119"/>
      <c r="E301" s="119"/>
      <c r="F301" s="120"/>
      <c r="G301" s="82">
        <v>51102</v>
      </c>
      <c r="H301" s="317">
        <v>45000</v>
      </c>
      <c r="I301" s="317">
        <v>80166</v>
      </c>
      <c r="J301" s="82">
        <v>96148</v>
      </c>
      <c r="K301" s="77">
        <f>J301/G301*100</f>
        <v>188.14919181245352</v>
      </c>
      <c r="L301" s="77">
        <f t="shared" si="91"/>
        <v>119.93613252501061</v>
      </c>
      <c r="M301" s="316"/>
      <c r="N301" s="316"/>
    </row>
    <row r="302" spans="2:14" x14ac:dyDescent="0.2">
      <c r="B302" s="130">
        <v>683</v>
      </c>
      <c r="C302" s="130" t="s">
        <v>76</v>
      </c>
      <c r="D302" s="119"/>
      <c r="E302" s="119"/>
      <c r="F302" s="120"/>
      <c r="G302" s="426">
        <v>70</v>
      </c>
      <c r="H302" s="317">
        <v>0</v>
      </c>
      <c r="I302" s="317">
        <v>0</v>
      </c>
      <c r="J302" s="426">
        <f>J303</f>
        <v>2</v>
      </c>
      <c r="K302" s="77">
        <v>0</v>
      </c>
      <c r="L302" s="77">
        <v>0</v>
      </c>
      <c r="M302" s="316"/>
      <c r="N302" s="316"/>
    </row>
    <row r="303" spans="2:14" x14ac:dyDescent="0.2">
      <c r="B303" s="118">
        <v>6831</v>
      </c>
      <c r="C303" s="118" t="s">
        <v>76</v>
      </c>
      <c r="D303" s="119"/>
      <c r="E303" s="119"/>
      <c r="F303" s="120"/>
      <c r="G303" s="82">
        <v>70</v>
      </c>
      <c r="H303" s="317">
        <v>0</v>
      </c>
      <c r="I303" s="317">
        <v>2</v>
      </c>
      <c r="J303" s="82">
        <v>2</v>
      </c>
      <c r="K303" s="77">
        <f>J303/G303*100</f>
        <v>2.8571428571428572</v>
      </c>
      <c r="L303" s="77">
        <v>0</v>
      </c>
      <c r="M303" s="316"/>
      <c r="N303" s="316"/>
    </row>
    <row r="304" spans="2:14" x14ac:dyDescent="0.2">
      <c r="B304" s="130">
        <v>3</v>
      </c>
      <c r="C304" s="130" t="s">
        <v>77</v>
      </c>
      <c r="D304" s="138"/>
      <c r="E304" s="138"/>
      <c r="F304" s="139"/>
      <c r="G304" s="312">
        <f>G305+G329+G334</f>
        <v>40616.15</v>
      </c>
      <c r="H304" s="313">
        <f>H305+H329+H334</f>
        <v>40500</v>
      </c>
      <c r="I304" s="313">
        <f>I305+I329+I334</f>
        <v>71543</v>
      </c>
      <c r="J304" s="312">
        <f>J305+J329+J334</f>
        <v>17274.28</v>
      </c>
      <c r="K304" s="59">
        <f>J304/G304*100</f>
        <v>42.530569736422578</v>
      </c>
      <c r="L304" s="59">
        <f t="shared" si="91"/>
        <v>24.145311211439271</v>
      </c>
      <c r="M304" s="316"/>
      <c r="N304" s="316"/>
    </row>
    <row r="305" spans="1:24" x14ac:dyDescent="0.2">
      <c r="B305" s="140">
        <v>32</v>
      </c>
      <c r="C305" s="130" t="s">
        <v>91</v>
      </c>
      <c r="D305" s="148" t="e">
        <f>D306+D309+D315</f>
        <v>#REF!</v>
      </c>
      <c r="E305" s="148">
        <f>E306+E309+E315</f>
        <v>75888.3</v>
      </c>
      <c r="F305" s="148">
        <f>F306+F309+F315</f>
        <v>44510.630000000005</v>
      </c>
      <c r="G305" s="324">
        <f>G306+G309+G315+G324+G322</f>
        <v>38596</v>
      </c>
      <c r="H305" s="296">
        <f>H306+H309+H315+H324+H322</f>
        <v>40000</v>
      </c>
      <c r="I305" s="296">
        <f>I306+I309+I315+I324+I322</f>
        <v>71343</v>
      </c>
      <c r="J305" s="324">
        <f>J306+J309+J315+J324+J322</f>
        <v>17273.66</v>
      </c>
      <c r="K305" s="59">
        <f>J305/G305*100</f>
        <v>44.755052337029746</v>
      </c>
      <c r="L305" s="59">
        <f t="shared" si="91"/>
        <v>24.212130131898014</v>
      </c>
      <c r="M305" s="316"/>
      <c r="N305" s="316"/>
    </row>
    <row r="306" spans="1:24" x14ac:dyDescent="0.2">
      <c r="B306" s="140">
        <v>321</v>
      </c>
      <c r="C306" s="130" t="s">
        <v>92</v>
      </c>
      <c r="D306" s="149" t="e">
        <f t="shared" ref="D306:J306" si="92">SUM(D307:D308)</f>
        <v>#REF!</v>
      </c>
      <c r="E306" s="149">
        <f t="shared" si="92"/>
        <v>4268.28</v>
      </c>
      <c r="F306" s="149">
        <f t="shared" si="92"/>
        <v>1328</v>
      </c>
      <c r="G306" s="324">
        <f t="shared" si="92"/>
        <v>1369</v>
      </c>
      <c r="H306" s="296">
        <f t="shared" si="92"/>
        <v>3000</v>
      </c>
      <c r="I306" s="296">
        <f t="shared" si="92"/>
        <v>12633</v>
      </c>
      <c r="J306" s="324">
        <f t="shared" si="92"/>
        <v>6562.84</v>
      </c>
      <c r="K306" s="59">
        <v>0</v>
      </c>
      <c r="L306" s="59">
        <f t="shared" si="91"/>
        <v>51.949972294783507</v>
      </c>
      <c r="M306" s="316"/>
      <c r="N306" s="316"/>
    </row>
    <row r="307" spans="1:24" x14ac:dyDescent="0.2">
      <c r="B307" s="99">
        <v>3211</v>
      </c>
      <c r="C307" s="100" t="s">
        <v>94</v>
      </c>
      <c r="D307" s="150" t="e">
        <f>#REF!</f>
        <v>#REF!</v>
      </c>
      <c r="E307" s="150">
        <v>4268.28</v>
      </c>
      <c r="F307" s="150">
        <v>1048</v>
      </c>
      <c r="G307" s="328">
        <v>1069</v>
      </c>
      <c r="H307" s="326">
        <v>2500</v>
      </c>
      <c r="I307" s="326">
        <v>11133</v>
      </c>
      <c r="J307" s="328">
        <v>5962.84</v>
      </c>
      <c r="K307" s="77">
        <v>0</v>
      </c>
      <c r="L307" s="77">
        <f t="shared" si="91"/>
        <v>53.560046707985265</v>
      </c>
      <c r="M307" s="316"/>
      <c r="N307" s="316"/>
    </row>
    <row r="308" spans="1:24" x14ac:dyDescent="0.2">
      <c r="B308" s="99">
        <v>3213</v>
      </c>
      <c r="C308" s="100" t="s">
        <v>97</v>
      </c>
      <c r="D308" s="150" t="e">
        <f>#REF!</f>
        <v>#REF!</v>
      </c>
      <c r="E308" s="150">
        <v>0</v>
      </c>
      <c r="F308" s="150">
        <v>280</v>
      </c>
      <c r="G308" s="328">
        <v>300</v>
      </c>
      <c r="H308" s="326">
        <v>500</v>
      </c>
      <c r="I308" s="326">
        <v>1500</v>
      </c>
      <c r="J308" s="328">
        <v>600</v>
      </c>
      <c r="K308" s="77">
        <v>0</v>
      </c>
      <c r="L308" s="77">
        <f t="shared" si="91"/>
        <v>40</v>
      </c>
      <c r="M308" s="316"/>
      <c r="N308" s="316"/>
    </row>
    <row r="309" spans="1:24" x14ac:dyDescent="0.2">
      <c r="B309" s="140">
        <v>322</v>
      </c>
      <c r="C309" s="130" t="s">
        <v>98</v>
      </c>
      <c r="D309" s="149" t="e">
        <f>SUM(D310:D313)</f>
        <v>#REF!</v>
      </c>
      <c r="E309" s="149">
        <f>SUM(E310:E313)</f>
        <v>62807.07</v>
      </c>
      <c r="F309" s="149">
        <f>SUM(F310:F313)</f>
        <v>37435.47</v>
      </c>
      <c r="G309" s="324">
        <f>SUM(G310:G314)</f>
        <v>31771</v>
      </c>
      <c r="H309" s="296">
        <f>SUM(H310:H314)</f>
        <v>26500</v>
      </c>
      <c r="I309" s="296">
        <f>SUM(I310:I314)</f>
        <v>34500</v>
      </c>
      <c r="J309" s="324">
        <f>SUM(J310:J314)</f>
        <v>7959.21</v>
      </c>
      <c r="K309" s="59">
        <f t="shared" ref="K309:K315" si="93">J309/G309*100</f>
        <v>25.051808252809167</v>
      </c>
      <c r="L309" s="59">
        <f t="shared" si="91"/>
        <v>23.07017391304348</v>
      </c>
      <c r="M309" s="316"/>
      <c r="N309" s="316"/>
    </row>
    <row r="310" spans="1:24" x14ac:dyDescent="0.2">
      <c r="B310" s="99">
        <v>3221</v>
      </c>
      <c r="C310" s="100" t="s">
        <v>99</v>
      </c>
      <c r="D310" s="150" t="e">
        <f>#REF!</f>
        <v>#REF!</v>
      </c>
      <c r="E310" s="150">
        <v>20732.68</v>
      </c>
      <c r="F310" s="150">
        <v>2950.83</v>
      </c>
      <c r="G310" s="328">
        <v>10029</v>
      </c>
      <c r="H310" s="326">
        <v>6000</v>
      </c>
      <c r="I310" s="326">
        <v>18000</v>
      </c>
      <c r="J310" s="328">
        <v>7009.86</v>
      </c>
      <c r="K310" s="77">
        <f t="shared" si="93"/>
        <v>69.895901884534851</v>
      </c>
      <c r="L310" s="77">
        <f t="shared" si="91"/>
        <v>38.943666666666665</v>
      </c>
      <c r="M310" s="316"/>
      <c r="N310" s="316"/>
    </row>
    <row r="311" spans="1:24" x14ac:dyDescent="0.2">
      <c r="B311" s="100">
        <v>3223</v>
      </c>
      <c r="C311" s="100" t="s">
        <v>102</v>
      </c>
      <c r="D311" s="150" t="e">
        <f>#REF!</f>
        <v>#REF!</v>
      </c>
      <c r="E311" s="150">
        <v>39563.99</v>
      </c>
      <c r="F311" s="150">
        <v>34484.639999999999</v>
      </c>
      <c r="G311" s="328">
        <v>9962</v>
      </c>
      <c r="H311" s="326">
        <v>6000</v>
      </c>
      <c r="I311" s="326">
        <v>5000</v>
      </c>
      <c r="J311" s="328">
        <v>0</v>
      </c>
      <c r="K311" s="77">
        <f t="shared" si="93"/>
        <v>0</v>
      </c>
      <c r="L311" s="77">
        <f t="shared" si="91"/>
        <v>0</v>
      </c>
      <c r="M311" s="316"/>
      <c r="N311" s="316"/>
    </row>
    <row r="312" spans="1:24" x14ac:dyDescent="0.2">
      <c r="B312" s="99">
        <v>3224</v>
      </c>
      <c r="C312" s="100" t="s">
        <v>103</v>
      </c>
      <c r="D312" s="150"/>
      <c r="E312" s="150">
        <v>0</v>
      </c>
      <c r="F312" s="150"/>
      <c r="G312" s="328">
        <v>6511</v>
      </c>
      <c r="H312" s="326">
        <v>8000</v>
      </c>
      <c r="I312" s="326">
        <v>6000</v>
      </c>
      <c r="J312" s="328">
        <v>949.35</v>
      </c>
      <c r="K312" s="77">
        <f t="shared" si="93"/>
        <v>14.58070956842267</v>
      </c>
      <c r="L312" s="77">
        <f t="shared" si="91"/>
        <v>15.8225</v>
      </c>
      <c r="M312" s="335"/>
      <c r="N312" s="335"/>
    </row>
    <row r="313" spans="1:24" x14ac:dyDescent="0.2">
      <c r="B313" s="99">
        <v>3225</v>
      </c>
      <c r="C313" s="100" t="s">
        <v>104</v>
      </c>
      <c r="D313" s="150" t="e">
        <f>#REF!</f>
        <v>#REF!</v>
      </c>
      <c r="E313" s="150">
        <v>2510.4</v>
      </c>
      <c r="F313" s="150"/>
      <c r="G313" s="328">
        <v>4249</v>
      </c>
      <c r="H313" s="326">
        <v>3500</v>
      </c>
      <c r="I313" s="326">
        <v>3500</v>
      </c>
      <c r="J313" s="328">
        <v>0</v>
      </c>
      <c r="K313" s="77">
        <f t="shared" si="93"/>
        <v>0</v>
      </c>
      <c r="L313" s="77">
        <f t="shared" si="91"/>
        <v>0</v>
      </c>
      <c r="M313" s="316"/>
      <c r="N313" s="316"/>
    </row>
    <row r="314" spans="1:24" x14ac:dyDescent="0.2">
      <c r="B314" s="99">
        <v>3227</v>
      </c>
      <c r="C314" s="100" t="s">
        <v>105</v>
      </c>
      <c r="D314" s="150"/>
      <c r="E314" s="150"/>
      <c r="F314" s="150"/>
      <c r="G314" s="331">
        <v>1020</v>
      </c>
      <c r="H314" s="326">
        <v>3000</v>
      </c>
      <c r="I314" s="326">
        <v>2000</v>
      </c>
      <c r="J314" s="331">
        <v>0</v>
      </c>
      <c r="K314" s="77">
        <f t="shared" si="93"/>
        <v>0</v>
      </c>
      <c r="L314" s="77">
        <f t="shared" si="91"/>
        <v>0</v>
      </c>
      <c r="M314" s="316"/>
      <c r="N314" s="316"/>
    </row>
    <row r="315" spans="1:24" x14ac:dyDescent="0.2">
      <c r="B315" s="140">
        <v>323</v>
      </c>
      <c r="C315" s="130" t="s">
        <v>106</v>
      </c>
      <c r="D315" s="149" t="e">
        <f t="shared" ref="D315:J315" si="94">SUM(D316:D321)</f>
        <v>#REF!</v>
      </c>
      <c r="E315" s="149">
        <f t="shared" si="94"/>
        <v>8812.9500000000007</v>
      </c>
      <c r="F315" s="149">
        <f t="shared" si="94"/>
        <v>5747.16</v>
      </c>
      <c r="G315" s="324">
        <f t="shared" si="94"/>
        <v>3753</v>
      </c>
      <c r="H315" s="296">
        <f t="shared" si="94"/>
        <v>8000</v>
      </c>
      <c r="I315" s="296">
        <f t="shared" si="94"/>
        <v>21010</v>
      </c>
      <c r="J315" s="324">
        <f t="shared" si="94"/>
        <v>803.58</v>
      </c>
      <c r="K315" s="59">
        <f t="shared" si="93"/>
        <v>21.411670663469227</v>
      </c>
      <c r="L315" s="59">
        <f t="shared" si="91"/>
        <v>3.824750118990957</v>
      </c>
      <c r="M315" s="316"/>
      <c r="N315" s="316"/>
    </row>
    <row r="316" spans="1:24" x14ac:dyDescent="0.2">
      <c r="B316" s="99">
        <v>3231</v>
      </c>
      <c r="C316" s="100" t="s">
        <v>195</v>
      </c>
      <c r="D316" s="150" t="e">
        <f>#REF!</f>
        <v>#REF!</v>
      </c>
      <c r="E316" s="150">
        <v>2408.13</v>
      </c>
      <c r="F316" s="150">
        <v>1811.55</v>
      </c>
      <c r="G316" s="328">
        <v>0</v>
      </c>
      <c r="H316" s="326">
        <v>1000</v>
      </c>
      <c r="I316" s="326">
        <v>1500</v>
      </c>
      <c r="J316" s="328">
        <v>4.62</v>
      </c>
      <c r="K316" s="77" t="s">
        <v>5</v>
      </c>
      <c r="L316" s="77">
        <f t="shared" si="91"/>
        <v>0.30800000000000005</v>
      </c>
      <c r="M316" s="316"/>
      <c r="N316" s="316"/>
    </row>
    <row r="317" spans="1:24" x14ac:dyDescent="0.2">
      <c r="B317" s="99">
        <v>3232</v>
      </c>
      <c r="C317" s="100" t="s">
        <v>109</v>
      </c>
      <c r="D317" s="150">
        <v>0</v>
      </c>
      <c r="E317" s="150">
        <v>0</v>
      </c>
      <c r="F317" s="150">
        <v>0</v>
      </c>
      <c r="G317" s="328">
        <v>2732</v>
      </c>
      <c r="H317" s="326">
        <v>4000</v>
      </c>
      <c r="I317" s="326">
        <v>18000</v>
      </c>
      <c r="J317" s="328">
        <v>0</v>
      </c>
      <c r="K317" s="77">
        <v>0</v>
      </c>
      <c r="L317" s="77">
        <f t="shared" si="91"/>
        <v>0</v>
      </c>
      <c r="M317" s="316"/>
      <c r="N317" s="316"/>
    </row>
    <row r="318" spans="1:24" x14ac:dyDescent="0.2">
      <c r="B318" s="99">
        <v>3234</v>
      </c>
      <c r="C318" s="100" t="s">
        <v>111</v>
      </c>
      <c r="D318" s="150"/>
      <c r="E318" s="150"/>
      <c r="F318" s="150"/>
      <c r="G318" s="328">
        <v>1008</v>
      </c>
      <c r="H318" s="326">
        <v>2000</v>
      </c>
      <c r="I318" s="326">
        <v>1010</v>
      </c>
      <c r="J318" s="328">
        <v>798.96</v>
      </c>
      <c r="K318" s="77">
        <f>J318/G318*100</f>
        <v>79.261904761904773</v>
      </c>
      <c r="L318" s="77">
        <f t="shared" si="91"/>
        <v>79.104950495049508</v>
      </c>
      <c r="M318" s="316"/>
      <c r="N318" s="316"/>
    </row>
    <row r="319" spans="1:24" s="4" customFormat="1" x14ac:dyDescent="0.2">
      <c r="A319" s="1"/>
      <c r="B319" s="99">
        <v>3237</v>
      </c>
      <c r="C319" s="100" t="s">
        <v>115</v>
      </c>
      <c r="D319" s="150"/>
      <c r="E319" s="150">
        <v>0</v>
      </c>
      <c r="F319" s="150"/>
      <c r="G319" s="328">
        <v>0</v>
      </c>
      <c r="H319" s="326">
        <v>0</v>
      </c>
      <c r="I319" s="326">
        <v>0</v>
      </c>
      <c r="J319" s="328">
        <v>0</v>
      </c>
      <c r="K319" s="77">
        <v>0</v>
      </c>
      <c r="L319" s="77">
        <v>0</v>
      </c>
      <c r="M319" s="316"/>
      <c r="N319" s="316"/>
      <c r="O319" s="5"/>
      <c r="P319" s="5"/>
      <c r="Q319" s="308"/>
      <c r="R319" s="292"/>
      <c r="S319" s="5"/>
      <c r="T319" s="5"/>
      <c r="U319" s="292"/>
      <c r="V319" s="5"/>
      <c r="W319"/>
      <c r="X319"/>
    </row>
    <row r="320" spans="1:24" s="4" customFormat="1" x14ac:dyDescent="0.2">
      <c r="A320" s="1"/>
      <c r="B320" s="99">
        <v>3238</v>
      </c>
      <c r="C320" s="100" t="s">
        <v>117</v>
      </c>
      <c r="D320" s="150"/>
      <c r="E320" s="150"/>
      <c r="F320" s="150"/>
      <c r="G320" s="328">
        <v>13</v>
      </c>
      <c r="H320" s="326">
        <v>0</v>
      </c>
      <c r="I320" s="326">
        <v>0</v>
      </c>
      <c r="J320" s="328">
        <v>0</v>
      </c>
      <c r="K320" s="77"/>
      <c r="L320" s="77"/>
      <c r="M320" s="316"/>
      <c r="N320" s="316"/>
      <c r="O320" s="5"/>
      <c r="P320" s="5"/>
      <c r="Q320" s="308"/>
      <c r="R320" s="292"/>
      <c r="S320" s="5"/>
      <c r="T320" s="5"/>
      <c r="U320" s="292"/>
      <c r="V320" s="5"/>
      <c r="W320"/>
      <c r="X320"/>
    </row>
    <row r="321" spans="1:24" s="4" customFormat="1" x14ac:dyDescent="0.2">
      <c r="A321" s="1"/>
      <c r="B321" s="99">
        <v>3239</v>
      </c>
      <c r="C321" s="100" t="s">
        <v>118</v>
      </c>
      <c r="D321" s="150" t="e">
        <f>#REF!</f>
        <v>#REF!</v>
      </c>
      <c r="E321" s="150">
        <v>6404.82</v>
      </c>
      <c r="F321" s="150">
        <v>3935.61</v>
      </c>
      <c r="G321" s="328">
        <v>0</v>
      </c>
      <c r="H321" s="326">
        <v>1000</v>
      </c>
      <c r="I321" s="326">
        <v>500</v>
      </c>
      <c r="J321" s="328">
        <v>0</v>
      </c>
      <c r="K321" s="77" t="s">
        <v>5</v>
      </c>
      <c r="L321" s="77">
        <f t="shared" si="91"/>
        <v>0</v>
      </c>
      <c r="M321" s="316"/>
      <c r="N321" s="316"/>
      <c r="O321" s="5"/>
      <c r="P321" s="5"/>
      <c r="Q321" s="308"/>
      <c r="R321" s="292"/>
      <c r="S321" s="5"/>
      <c r="T321" s="5"/>
      <c r="U321" s="292"/>
      <c r="V321" s="5"/>
      <c r="W321"/>
      <c r="X321"/>
    </row>
    <row r="322" spans="1:24" s="4" customFormat="1" x14ac:dyDescent="0.2">
      <c r="A322" s="1"/>
      <c r="B322" s="140">
        <v>324</v>
      </c>
      <c r="C322" s="130" t="s">
        <v>119</v>
      </c>
      <c r="D322" s="159"/>
      <c r="E322" s="159"/>
      <c r="F322" s="159"/>
      <c r="G322" s="166">
        <f>G323</f>
        <v>0</v>
      </c>
      <c r="H322" s="296">
        <f>H323</f>
        <v>0</v>
      </c>
      <c r="I322" s="296">
        <f>I323</f>
        <v>0</v>
      </c>
      <c r="J322" s="166">
        <f>J323</f>
        <v>0</v>
      </c>
      <c r="K322" s="59" t="s">
        <v>5</v>
      </c>
      <c r="L322" s="84">
        <v>0</v>
      </c>
      <c r="M322" s="316"/>
      <c r="N322" s="316"/>
      <c r="O322" s="5"/>
      <c r="P322" s="5"/>
      <c r="Q322" s="308"/>
      <c r="R322" s="292"/>
      <c r="S322" s="5"/>
      <c r="T322" s="5"/>
      <c r="U322" s="292"/>
      <c r="V322" s="5"/>
      <c r="W322"/>
      <c r="X322"/>
    </row>
    <row r="323" spans="1:24" s="4" customFormat="1" x14ac:dyDescent="0.2">
      <c r="A323" s="1"/>
      <c r="B323" s="99">
        <v>3241</v>
      </c>
      <c r="C323" s="100" t="s">
        <v>119</v>
      </c>
      <c r="D323" s="150"/>
      <c r="E323" s="150"/>
      <c r="F323" s="150"/>
      <c r="G323" s="328"/>
      <c r="H323" s="326">
        <v>0</v>
      </c>
      <c r="I323" s="326">
        <v>0</v>
      </c>
      <c r="J323" s="328">
        <v>0</v>
      </c>
      <c r="K323" s="76">
        <v>0</v>
      </c>
      <c r="L323" s="77">
        <v>0</v>
      </c>
      <c r="M323" s="316"/>
      <c r="N323" s="316"/>
      <c r="O323" s="5"/>
      <c r="P323" s="5"/>
      <c r="Q323" s="308"/>
      <c r="R323" s="292"/>
      <c r="S323" s="5"/>
      <c r="T323" s="5"/>
      <c r="U323" s="292"/>
      <c r="V323" s="5"/>
      <c r="W323"/>
      <c r="X323"/>
    </row>
    <row r="324" spans="1:24" s="4" customFormat="1" x14ac:dyDescent="0.2">
      <c r="A324" s="1"/>
      <c r="B324" s="140">
        <v>329</v>
      </c>
      <c r="C324" s="130" t="s">
        <v>120</v>
      </c>
      <c r="D324" s="149" t="e">
        <f t="shared" ref="D324:J324" si="95">SUM(D325:D328)</f>
        <v>#REF!</v>
      </c>
      <c r="E324" s="149">
        <f t="shared" si="95"/>
        <v>1782.5</v>
      </c>
      <c r="F324" s="149">
        <f t="shared" si="95"/>
        <v>0</v>
      </c>
      <c r="G324" s="324">
        <f t="shared" si="95"/>
        <v>1703</v>
      </c>
      <c r="H324" s="296">
        <f t="shared" si="95"/>
        <v>2500</v>
      </c>
      <c r="I324" s="296">
        <f t="shared" si="95"/>
        <v>3200</v>
      </c>
      <c r="J324" s="324">
        <f t="shared" si="95"/>
        <v>1948.03</v>
      </c>
      <c r="K324" s="59">
        <f>J324/G324*100</f>
        <v>114.38813857897827</v>
      </c>
      <c r="L324" s="59">
        <f t="shared" si="91"/>
        <v>60.875937499999999</v>
      </c>
      <c r="M324" s="316"/>
      <c r="N324" s="316"/>
      <c r="O324" s="5"/>
      <c r="P324" s="5"/>
      <c r="Q324" s="308"/>
      <c r="R324" s="292"/>
      <c r="S324" s="5"/>
      <c r="T324" s="5"/>
      <c r="U324" s="292"/>
      <c r="V324" s="5"/>
      <c r="W324"/>
      <c r="X324"/>
    </row>
    <row r="325" spans="1:24" s="4" customFormat="1" x14ac:dyDescent="0.2">
      <c r="A325" s="1"/>
      <c r="B325" s="99">
        <v>3293</v>
      </c>
      <c r="C325" s="100" t="s">
        <v>121</v>
      </c>
      <c r="D325" s="150" t="e">
        <f>#REF!</f>
        <v>#REF!</v>
      </c>
      <c r="E325" s="150">
        <v>1782.5</v>
      </c>
      <c r="F325" s="150"/>
      <c r="G325" s="328">
        <v>0</v>
      </c>
      <c r="H325" s="326">
        <v>500</v>
      </c>
      <c r="I325" s="326">
        <v>2500</v>
      </c>
      <c r="J325" s="328">
        <v>1948.03</v>
      </c>
      <c r="K325" s="77">
        <v>0</v>
      </c>
      <c r="L325" s="77">
        <f t="shared" si="91"/>
        <v>77.921199999999999</v>
      </c>
      <c r="M325" s="316"/>
      <c r="N325" s="316"/>
      <c r="O325" s="5"/>
      <c r="P325" s="5"/>
      <c r="Q325" s="308"/>
      <c r="R325" s="292"/>
      <c r="S325" s="5"/>
      <c r="T325" s="5"/>
      <c r="U325" s="292"/>
      <c r="V325" s="5"/>
      <c r="W325"/>
      <c r="X325"/>
    </row>
    <row r="326" spans="1:24" s="4" customFormat="1" ht="2.25" hidden="1" customHeight="1" x14ac:dyDescent="0.2">
      <c r="A326" s="1"/>
      <c r="B326" s="99">
        <v>3294</v>
      </c>
      <c r="C326" s="100" t="s">
        <v>122</v>
      </c>
      <c r="D326" s="150"/>
      <c r="E326" s="150">
        <v>0</v>
      </c>
      <c r="F326" s="150"/>
      <c r="G326" s="328">
        <v>0</v>
      </c>
      <c r="H326" s="326">
        <v>0</v>
      </c>
      <c r="I326" s="326">
        <v>0</v>
      </c>
      <c r="J326" s="328">
        <v>0</v>
      </c>
      <c r="K326" s="77" t="s">
        <v>5</v>
      </c>
      <c r="L326" s="77" t="s">
        <v>5</v>
      </c>
      <c r="M326" s="316"/>
      <c r="N326" s="316"/>
      <c r="O326" s="5"/>
      <c r="P326" s="5"/>
      <c r="Q326" s="308"/>
      <c r="R326" s="292"/>
      <c r="S326" s="5"/>
      <c r="T326" s="5"/>
      <c r="U326" s="292"/>
      <c r="V326" s="5"/>
      <c r="W326"/>
      <c r="X326"/>
    </row>
    <row r="327" spans="1:24" s="4" customFormat="1" x14ac:dyDescent="0.2">
      <c r="A327" s="1"/>
      <c r="B327" s="99">
        <v>3295</v>
      </c>
      <c r="C327" s="100" t="s">
        <v>124</v>
      </c>
      <c r="D327" s="150"/>
      <c r="E327" s="150"/>
      <c r="F327" s="150"/>
      <c r="G327" s="328">
        <v>200</v>
      </c>
      <c r="H327" s="326">
        <v>1000</v>
      </c>
      <c r="I327" s="326">
        <v>200</v>
      </c>
      <c r="J327" s="328">
        <v>0</v>
      </c>
      <c r="K327" s="77">
        <f>J327/G327*100</f>
        <v>0</v>
      </c>
      <c r="L327" s="77">
        <f>J327/I327*100</f>
        <v>0</v>
      </c>
      <c r="M327" s="316"/>
      <c r="N327" s="316"/>
      <c r="O327" s="5"/>
      <c r="P327" s="5"/>
      <c r="Q327" s="308"/>
      <c r="R327" s="292"/>
      <c r="S327" s="5"/>
      <c r="T327" s="5"/>
      <c r="U327" s="292"/>
      <c r="V327" s="5"/>
      <c r="W327"/>
      <c r="X327"/>
    </row>
    <row r="328" spans="1:24" s="4" customFormat="1" x14ac:dyDescent="0.2">
      <c r="A328" s="1"/>
      <c r="B328" s="99">
        <v>3299</v>
      </c>
      <c r="C328" s="100" t="s">
        <v>120</v>
      </c>
      <c r="D328" s="150" t="e">
        <f>#REF!</f>
        <v>#REF!</v>
      </c>
      <c r="E328" s="150">
        <v>0</v>
      </c>
      <c r="F328" s="150"/>
      <c r="G328" s="328">
        <v>1503</v>
      </c>
      <c r="H328" s="326">
        <v>1000</v>
      </c>
      <c r="I328" s="326">
        <v>500</v>
      </c>
      <c r="J328" s="328">
        <v>0</v>
      </c>
      <c r="K328" s="77">
        <v>0</v>
      </c>
      <c r="L328" s="77">
        <f>J328/I328*100</f>
        <v>0</v>
      </c>
      <c r="M328" s="316"/>
      <c r="N328" s="316"/>
      <c r="O328" s="5"/>
      <c r="P328" s="5"/>
      <c r="Q328" s="308"/>
      <c r="R328" s="292"/>
      <c r="S328" s="5"/>
      <c r="T328" s="5"/>
      <c r="U328" s="292"/>
      <c r="V328" s="5"/>
      <c r="W328"/>
      <c r="X328"/>
    </row>
    <row r="329" spans="1:24" s="4" customFormat="1" x14ac:dyDescent="0.2">
      <c r="A329" s="1"/>
      <c r="B329" s="140">
        <v>34</v>
      </c>
      <c r="C329" s="130" t="s">
        <v>127</v>
      </c>
      <c r="D329" s="149" t="e">
        <f t="shared" ref="D329:J329" si="96">D330</f>
        <v>#REF!</v>
      </c>
      <c r="E329" s="149">
        <f t="shared" si="96"/>
        <v>134.4</v>
      </c>
      <c r="F329" s="149">
        <f t="shared" si="96"/>
        <v>46.07</v>
      </c>
      <c r="G329" s="324">
        <f t="shared" si="96"/>
        <v>2020.15</v>
      </c>
      <c r="H329" s="296">
        <f t="shared" si="96"/>
        <v>500</v>
      </c>
      <c r="I329" s="296">
        <f t="shared" si="96"/>
        <v>200</v>
      </c>
      <c r="J329" s="324">
        <f t="shared" si="96"/>
        <v>0.62</v>
      </c>
      <c r="K329" s="59">
        <v>0</v>
      </c>
      <c r="L329" s="59">
        <f>J329/I329*100</f>
        <v>0.31</v>
      </c>
      <c r="M329" s="316"/>
      <c r="N329" s="316"/>
      <c r="O329" s="5"/>
      <c r="P329" s="5"/>
      <c r="Q329" s="308"/>
      <c r="R329" s="292"/>
      <c r="S329" s="5"/>
      <c r="T329" s="5"/>
      <c r="U329" s="292"/>
      <c r="V329" s="5"/>
      <c r="W329"/>
      <c r="X329"/>
    </row>
    <row r="330" spans="1:24" s="4" customFormat="1" x14ac:dyDescent="0.2">
      <c r="A330" s="1"/>
      <c r="B330" s="140">
        <v>343</v>
      </c>
      <c r="C330" s="130" t="s">
        <v>128</v>
      </c>
      <c r="D330" s="149" t="e">
        <f>SUM(D331:D332)</f>
        <v>#REF!</v>
      </c>
      <c r="E330" s="149">
        <f>SUM(E331:E332)</f>
        <v>134.4</v>
      </c>
      <c r="F330" s="149">
        <f>SUM(F331:F332)</f>
        <v>46.07</v>
      </c>
      <c r="G330" s="324">
        <f>SUM(G331:G333)</f>
        <v>2020.15</v>
      </c>
      <c r="H330" s="296">
        <f>SUM(H331:H333)</f>
        <v>500</v>
      </c>
      <c r="I330" s="296">
        <f>SUM(I331:I333)</f>
        <v>200</v>
      </c>
      <c r="J330" s="324">
        <f>SUM(J331:J333)</f>
        <v>0.62</v>
      </c>
      <c r="K330" s="59">
        <v>0</v>
      </c>
      <c r="L330" s="59">
        <f>J330/I330*100</f>
        <v>0.31</v>
      </c>
      <c r="M330" s="316"/>
      <c r="N330" s="316"/>
      <c r="O330" s="5"/>
      <c r="P330" s="5"/>
      <c r="Q330" s="308"/>
      <c r="R330" s="292"/>
      <c r="S330" s="5"/>
      <c r="T330" s="5"/>
      <c r="U330" s="292"/>
      <c r="V330" s="5"/>
      <c r="W330"/>
      <c r="X330"/>
    </row>
    <row r="331" spans="1:24" s="4" customFormat="1" x14ac:dyDescent="0.2">
      <c r="A331" s="1"/>
      <c r="B331" s="99">
        <v>3431</v>
      </c>
      <c r="C331" s="100" t="s">
        <v>129</v>
      </c>
      <c r="D331" s="150" t="e">
        <f>#REF!</f>
        <v>#REF!</v>
      </c>
      <c r="E331" s="150"/>
      <c r="F331" s="150"/>
      <c r="G331" s="328">
        <v>2014</v>
      </c>
      <c r="H331" s="326">
        <v>0</v>
      </c>
      <c r="I331" s="326">
        <v>0</v>
      </c>
      <c r="J331" s="328">
        <v>0</v>
      </c>
      <c r="K331" s="77">
        <v>0</v>
      </c>
      <c r="L331" s="77">
        <v>0</v>
      </c>
      <c r="M331" s="316"/>
      <c r="N331" s="316"/>
      <c r="O331" s="5"/>
      <c r="P331" s="5"/>
      <c r="Q331" s="308"/>
      <c r="R331" s="292"/>
      <c r="S331" s="5"/>
      <c r="T331" s="5"/>
      <c r="U331" s="292"/>
      <c r="V331" s="5"/>
      <c r="W331"/>
      <c r="X331"/>
    </row>
    <row r="332" spans="1:24" s="4" customFormat="1" x14ac:dyDescent="0.2">
      <c r="A332" s="1"/>
      <c r="B332" s="99">
        <v>3433</v>
      </c>
      <c r="C332" s="100" t="s">
        <v>130</v>
      </c>
      <c r="D332" s="150" t="e">
        <f>#REF!</f>
        <v>#REF!</v>
      </c>
      <c r="E332" s="150">
        <v>134.4</v>
      </c>
      <c r="F332" s="150">
        <v>46.07</v>
      </c>
      <c r="G332" s="328">
        <v>6.15</v>
      </c>
      <c r="H332" s="326">
        <v>500</v>
      </c>
      <c r="I332" s="326">
        <v>200</v>
      </c>
      <c r="J332" s="328">
        <v>0.62</v>
      </c>
      <c r="K332" s="77">
        <v>0</v>
      </c>
      <c r="L332" s="77">
        <f>J332/I332*100</f>
        <v>0.31</v>
      </c>
      <c r="M332" s="316"/>
      <c r="N332" s="316"/>
      <c r="O332" s="5"/>
      <c r="P332" s="5"/>
      <c r="Q332" s="308"/>
      <c r="R332" s="292"/>
      <c r="S332" s="5"/>
      <c r="T332" s="5"/>
      <c r="U332" s="292"/>
      <c r="V332" s="5"/>
      <c r="W332"/>
      <c r="X332"/>
    </row>
    <row r="333" spans="1:24" s="4" customFormat="1" ht="0.75" customHeight="1" x14ac:dyDescent="0.2">
      <c r="A333" s="1"/>
      <c r="B333" s="99">
        <v>3434</v>
      </c>
      <c r="C333" s="100" t="s">
        <v>131</v>
      </c>
      <c r="D333" s="150"/>
      <c r="E333" s="150"/>
      <c r="F333" s="150"/>
      <c r="G333" s="328">
        <v>0</v>
      </c>
      <c r="H333" s="326">
        <v>0</v>
      </c>
      <c r="I333" s="326">
        <v>0</v>
      </c>
      <c r="J333" s="328">
        <v>0</v>
      </c>
      <c r="K333" s="77">
        <v>0</v>
      </c>
      <c r="L333" s="77">
        <v>0</v>
      </c>
      <c r="M333" s="299"/>
      <c r="N333" s="299"/>
      <c r="O333" s="5"/>
      <c r="P333" s="5"/>
      <c r="Q333" s="308"/>
      <c r="R333" s="292"/>
      <c r="S333" s="5"/>
      <c r="T333" s="5"/>
      <c r="U333" s="292"/>
      <c r="V333" s="5"/>
      <c r="W333"/>
      <c r="X333"/>
    </row>
    <row r="334" spans="1:24" s="4" customFormat="1" hidden="1" x14ac:dyDescent="0.2">
      <c r="A334" s="1"/>
      <c r="B334" s="140">
        <v>37</v>
      </c>
      <c r="C334" s="130" t="s">
        <v>135</v>
      </c>
      <c r="D334" s="149" t="e">
        <f t="shared" ref="D334:J334" si="97">D335</f>
        <v>#REF!</v>
      </c>
      <c r="E334" s="149" t="e">
        <f t="shared" si="97"/>
        <v>#REF!</v>
      </c>
      <c r="F334" s="149" t="e">
        <f t="shared" si="97"/>
        <v>#REF!</v>
      </c>
      <c r="G334" s="324">
        <f t="shared" si="97"/>
        <v>0</v>
      </c>
      <c r="H334" s="296">
        <f t="shared" si="97"/>
        <v>0</v>
      </c>
      <c r="I334" s="296">
        <f t="shared" si="97"/>
        <v>0</v>
      </c>
      <c r="J334" s="324">
        <f t="shared" si="97"/>
        <v>0</v>
      </c>
      <c r="K334" s="141" t="e">
        <f>J334/G334*100</f>
        <v>#DIV/0!</v>
      </c>
      <c r="L334" s="141" t="e">
        <f t="shared" ref="L334:L339" si="98">J334/I334*100</f>
        <v>#DIV/0!</v>
      </c>
      <c r="M334" s="335"/>
      <c r="N334" s="335"/>
      <c r="O334" s="5"/>
      <c r="P334" s="5"/>
      <c r="Q334" s="308"/>
      <c r="R334" s="292"/>
      <c r="S334" s="5"/>
      <c r="T334" s="5"/>
      <c r="U334" s="292"/>
      <c r="V334" s="5"/>
      <c r="W334"/>
      <c r="X334"/>
    </row>
    <row r="335" spans="1:24" s="4" customFormat="1" hidden="1" x14ac:dyDescent="0.2">
      <c r="A335" s="1"/>
      <c r="B335" s="140">
        <v>372</v>
      </c>
      <c r="C335" s="130" t="s">
        <v>136</v>
      </c>
      <c r="D335" s="149" t="e">
        <f>#REF!</f>
        <v>#REF!</v>
      </c>
      <c r="E335" s="149" t="e">
        <f>#REF!</f>
        <v>#REF!</v>
      </c>
      <c r="F335" s="149" t="e">
        <f>#REF!</f>
        <v>#REF!</v>
      </c>
      <c r="G335" s="324">
        <f>G337+G336</f>
        <v>0</v>
      </c>
      <c r="H335" s="296">
        <f>H337+H336</f>
        <v>0</v>
      </c>
      <c r="I335" s="296">
        <f>I337+I336</f>
        <v>0</v>
      </c>
      <c r="J335" s="324">
        <f>J337+J336</f>
        <v>0</v>
      </c>
      <c r="K335" s="141" t="e">
        <f>J335/G335*100</f>
        <v>#DIV/0!</v>
      </c>
      <c r="L335" s="141" t="e">
        <f t="shared" si="98"/>
        <v>#DIV/0!</v>
      </c>
      <c r="M335" s="335"/>
      <c r="N335" s="335"/>
      <c r="O335" s="5"/>
      <c r="P335" s="5"/>
      <c r="Q335" s="308"/>
      <c r="R335" s="292"/>
      <c r="S335" s="5"/>
      <c r="T335" s="5"/>
      <c r="U335" s="292"/>
      <c r="V335" s="5"/>
      <c r="W335"/>
      <c r="X335"/>
    </row>
    <row r="336" spans="1:24" s="4" customFormat="1" hidden="1" x14ac:dyDescent="0.2">
      <c r="A336" s="1"/>
      <c r="B336" s="168">
        <v>3721</v>
      </c>
      <c r="C336" s="168" t="s">
        <v>137</v>
      </c>
      <c r="D336" s="169"/>
      <c r="E336" s="169"/>
      <c r="F336" s="169"/>
      <c r="G336" s="427">
        <v>0</v>
      </c>
      <c r="H336" s="427">
        <v>0</v>
      </c>
      <c r="I336" s="427">
        <v>0</v>
      </c>
      <c r="J336" s="427">
        <v>0</v>
      </c>
      <c r="K336" s="77" t="e">
        <f>J336/G336*100</f>
        <v>#DIV/0!</v>
      </c>
      <c r="L336" s="76" t="e">
        <f t="shared" si="98"/>
        <v>#DIV/0!</v>
      </c>
      <c r="M336" s="316"/>
      <c r="N336" s="316"/>
      <c r="O336" s="5"/>
      <c r="P336" s="5"/>
      <c r="Q336" s="308"/>
      <c r="R336" s="292"/>
      <c r="S336" s="5"/>
      <c r="T336" s="5"/>
      <c r="U336" s="292"/>
      <c r="V336" s="5"/>
      <c r="W336"/>
      <c r="X336"/>
    </row>
    <row r="337" spans="1:24" s="4" customFormat="1" ht="13.5" hidden="1" customHeight="1" x14ac:dyDescent="0.2">
      <c r="A337" s="1"/>
      <c r="B337" s="99">
        <v>3722</v>
      </c>
      <c r="C337" s="100" t="s">
        <v>138</v>
      </c>
      <c r="D337" s="174"/>
      <c r="E337" s="174"/>
      <c r="F337" s="174"/>
      <c r="G337" s="428">
        <v>0</v>
      </c>
      <c r="H337" s="326">
        <v>0</v>
      </c>
      <c r="I337" s="326">
        <v>0</v>
      </c>
      <c r="J337" s="428">
        <v>0</v>
      </c>
      <c r="K337" s="77" t="e">
        <f>J337/G337*100</f>
        <v>#DIV/0!</v>
      </c>
      <c r="L337" s="77" t="e">
        <f t="shared" si="98"/>
        <v>#DIV/0!</v>
      </c>
      <c r="M337" s="316"/>
      <c r="N337" s="316"/>
      <c r="O337" s="5"/>
      <c r="P337" s="5"/>
      <c r="Q337" s="308"/>
      <c r="R337" s="292"/>
      <c r="S337" s="5"/>
      <c r="T337" s="5"/>
      <c r="U337" s="292"/>
      <c r="V337" s="5"/>
      <c r="W337"/>
      <c r="X337"/>
    </row>
    <row r="338" spans="1:24" s="4" customFormat="1" x14ac:dyDescent="0.2">
      <c r="A338" s="1"/>
      <c r="B338" s="93"/>
      <c r="C338" s="94" t="s">
        <v>141</v>
      </c>
      <c r="D338" s="179"/>
      <c r="E338" s="179"/>
      <c r="F338" s="179"/>
      <c r="G338" s="324">
        <f>G304</f>
        <v>40616.15</v>
      </c>
      <c r="H338" s="296">
        <f>H304</f>
        <v>40500</v>
      </c>
      <c r="I338" s="296">
        <f>I304</f>
        <v>71543</v>
      </c>
      <c r="J338" s="324">
        <f>J304</f>
        <v>17274.28</v>
      </c>
      <c r="K338" s="59">
        <f>J338/G338*100</f>
        <v>42.530569736422578</v>
      </c>
      <c r="L338" s="59">
        <f t="shared" si="98"/>
        <v>24.145311211439271</v>
      </c>
      <c r="M338" s="316"/>
      <c r="N338" s="316"/>
      <c r="O338" s="5"/>
      <c r="P338" s="5"/>
      <c r="Q338" s="308"/>
      <c r="R338" s="292"/>
      <c r="S338" s="5"/>
      <c r="T338" s="5"/>
      <c r="U338" s="292"/>
      <c r="V338" s="5"/>
      <c r="W338"/>
      <c r="X338"/>
    </row>
    <row r="339" spans="1:24" s="4" customFormat="1" x14ac:dyDescent="0.2">
      <c r="A339" s="1"/>
      <c r="B339" s="93"/>
      <c r="C339" s="94" t="s">
        <v>142</v>
      </c>
      <c r="D339" s="179"/>
      <c r="E339" s="179"/>
      <c r="F339" s="179"/>
      <c r="G339" s="429">
        <f>IF(G293&gt;G338,G293-G338,0)</f>
        <v>12302.849999999999</v>
      </c>
      <c r="H339" s="430">
        <f>IF(H293&gt;H338,H293-H338,0)</f>
        <v>5500</v>
      </c>
      <c r="I339" s="430">
        <f>IF(I293&gt;I338,I293-I338,0)</f>
        <v>12045</v>
      </c>
      <c r="J339" s="429">
        <f>IF(J293&gt;J338,J293-J338,0)</f>
        <v>82371.72</v>
      </c>
      <c r="K339" s="431">
        <v>0</v>
      </c>
      <c r="L339" s="343">
        <f t="shared" si="98"/>
        <v>683.86650062266506</v>
      </c>
      <c r="M339" s="316"/>
      <c r="N339" s="316"/>
      <c r="O339" s="5"/>
      <c r="P339" s="5"/>
      <c r="Q339" s="308"/>
      <c r="R339" s="292"/>
      <c r="S339" s="5"/>
      <c r="T339" s="5"/>
      <c r="U339" s="292"/>
      <c r="V339" s="5"/>
      <c r="W339"/>
      <c r="X339"/>
    </row>
    <row r="340" spans="1:24" s="4" customFormat="1" x14ac:dyDescent="0.2">
      <c r="A340" s="1"/>
      <c r="B340" s="53"/>
      <c r="C340" s="54" t="s">
        <v>143</v>
      </c>
      <c r="D340" s="185"/>
      <c r="E340" s="185"/>
      <c r="F340" s="185"/>
      <c r="G340" s="340">
        <f>IF(G338&gt;G293,G338-G293,0)</f>
        <v>0</v>
      </c>
      <c r="H340" s="340">
        <f>IF(H338&gt;H293,H338-H293,0)</f>
        <v>0</v>
      </c>
      <c r="I340" s="340">
        <f>IF(I338&gt;I293,I338-I293,0)</f>
        <v>0</v>
      </c>
      <c r="J340" s="432">
        <v>0</v>
      </c>
      <c r="K340" s="343" t="s">
        <v>5</v>
      </c>
      <c r="L340" s="343" t="s">
        <v>5</v>
      </c>
      <c r="M340" s="316"/>
      <c r="N340" s="316"/>
      <c r="O340" s="5"/>
      <c r="P340" s="5"/>
      <c r="Q340" s="308"/>
      <c r="R340" s="292"/>
      <c r="S340" s="5"/>
      <c r="T340" s="5"/>
      <c r="U340" s="292"/>
      <c r="V340" s="5"/>
      <c r="W340"/>
      <c r="X340"/>
    </row>
    <row r="341" spans="1:24" s="4" customFormat="1" x14ac:dyDescent="0.2">
      <c r="A341" s="1"/>
      <c r="B341" s="191">
        <v>92211.21</v>
      </c>
      <c r="C341" s="191" t="s">
        <v>144</v>
      </c>
      <c r="D341" s="192"/>
      <c r="E341" s="192"/>
      <c r="F341" s="192"/>
      <c r="G341" s="433">
        <v>36805</v>
      </c>
      <c r="H341" s="344">
        <v>0</v>
      </c>
      <c r="I341" s="344"/>
      <c r="J341" s="433">
        <v>36805</v>
      </c>
      <c r="K341" s="77" t="s">
        <v>5</v>
      </c>
      <c r="L341" s="152" t="s">
        <v>5</v>
      </c>
      <c r="M341" s="316"/>
      <c r="N341" s="316"/>
      <c r="O341" s="5"/>
      <c r="P341" s="5"/>
      <c r="Q341" s="308"/>
      <c r="R341" s="292"/>
      <c r="S341" s="5"/>
      <c r="T341" s="5"/>
      <c r="U341" s="292"/>
      <c r="V341" s="5"/>
      <c r="W341"/>
      <c r="X341"/>
    </row>
    <row r="342" spans="1:24" s="4" customFormat="1" x14ac:dyDescent="0.2">
      <c r="A342" s="1"/>
      <c r="B342" s="54">
        <v>7</v>
      </c>
      <c r="C342" s="54" t="s">
        <v>147</v>
      </c>
      <c r="D342" s="211"/>
      <c r="E342" s="211"/>
      <c r="F342" s="211"/>
      <c r="G342" s="239">
        <v>0</v>
      </c>
      <c r="H342" s="347">
        <v>0</v>
      </c>
      <c r="I342" s="347">
        <v>0</v>
      </c>
      <c r="J342" s="239">
        <v>0</v>
      </c>
      <c r="K342" s="239">
        <v>0</v>
      </c>
      <c r="L342" s="239">
        <v>0</v>
      </c>
      <c r="M342" s="316"/>
      <c r="N342" s="316"/>
      <c r="O342" s="5"/>
      <c r="P342" s="5"/>
      <c r="Q342" s="308"/>
      <c r="R342" s="292"/>
      <c r="S342" s="5"/>
      <c r="T342" s="5"/>
      <c r="U342" s="292"/>
      <c r="V342" s="5"/>
      <c r="W342"/>
      <c r="X342"/>
    </row>
    <row r="343" spans="1:24" s="4" customFormat="1" x14ac:dyDescent="0.2">
      <c r="A343" s="1"/>
      <c r="B343" s="65">
        <v>4</v>
      </c>
      <c r="C343" s="65" t="s">
        <v>153</v>
      </c>
      <c r="D343" s="225"/>
      <c r="E343" s="225"/>
      <c r="F343" s="225"/>
      <c r="G343" s="239">
        <f>G344+G352</f>
        <v>5121</v>
      </c>
      <c r="H343" s="347">
        <f t="shared" ref="G343:J344" si="99">H344</f>
        <v>5500</v>
      </c>
      <c r="I343" s="347">
        <f t="shared" si="99"/>
        <v>38505</v>
      </c>
      <c r="J343" s="239">
        <f t="shared" si="99"/>
        <v>39131.06</v>
      </c>
      <c r="K343" s="84">
        <f>J343/G343*100</f>
        <v>764.12927162663539</v>
      </c>
      <c r="L343" s="84">
        <f>J343/I343*100</f>
        <v>101.6259187118556</v>
      </c>
      <c r="M343" s="316"/>
      <c r="N343" s="316"/>
      <c r="O343" s="5"/>
      <c r="P343" s="5"/>
      <c r="Q343" s="308"/>
      <c r="R343" s="292"/>
      <c r="S343" s="5"/>
      <c r="T343" s="5"/>
      <c r="U343" s="292"/>
      <c r="V343" s="5"/>
      <c r="W343"/>
      <c r="X343"/>
    </row>
    <row r="344" spans="1:24" s="4" customFormat="1" x14ac:dyDescent="0.2">
      <c r="A344" s="1"/>
      <c r="B344" s="229">
        <v>42</v>
      </c>
      <c r="C344" s="65" t="s">
        <v>155</v>
      </c>
      <c r="D344" s="230" t="e">
        <f>#REF!</f>
        <v>#REF!</v>
      </c>
      <c r="E344" s="230" t="e">
        <f>#REF!</f>
        <v>#REF!</v>
      </c>
      <c r="F344" s="230" t="e">
        <f>#REF!</f>
        <v>#REF!</v>
      </c>
      <c r="G344" s="239">
        <f t="shared" si="99"/>
        <v>5109</v>
      </c>
      <c r="H344" s="347">
        <f t="shared" si="99"/>
        <v>5500</v>
      </c>
      <c r="I344" s="347">
        <f t="shared" si="99"/>
        <v>38505</v>
      </c>
      <c r="J344" s="239">
        <f>J345+J351</f>
        <v>39131.06</v>
      </c>
      <c r="K344" s="84">
        <f>J344/G344*100</f>
        <v>765.92405558817768</v>
      </c>
      <c r="L344" s="84">
        <f>J344/I344*100</f>
        <v>101.6259187118556</v>
      </c>
      <c r="M344" s="316"/>
      <c r="N344" s="316"/>
      <c r="O344" s="5"/>
      <c r="P344" s="5"/>
      <c r="Q344" s="308"/>
      <c r="R344" s="292"/>
      <c r="S344" s="5"/>
      <c r="T344" s="5"/>
      <c r="U344" s="292"/>
      <c r="V344" s="5"/>
      <c r="W344"/>
      <c r="X344"/>
    </row>
    <row r="345" spans="1:24" s="4" customFormat="1" x14ac:dyDescent="0.2">
      <c r="A345" s="1"/>
      <c r="B345" s="140">
        <v>422</v>
      </c>
      <c r="C345" s="130" t="s">
        <v>158</v>
      </c>
      <c r="D345" s="236"/>
      <c r="E345" s="236"/>
      <c r="F345" s="236"/>
      <c r="G345" s="239">
        <f>SUM(G346:G350)</f>
        <v>5109</v>
      </c>
      <c r="H345" s="347">
        <f>SUM(H346:H350)</f>
        <v>5500</v>
      </c>
      <c r="I345" s="347">
        <f>SUM(I346:I350)</f>
        <v>38505</v>
      </c>
      <c r="J345" s="239">
        <f>SUM(J346:J350)</f>
        <v>39131.06</v>
      </c>
      <c r="K345" s="59">
        <f>J345/G345*100</f>
        <v>765.92405558817768</v>
      </c>
      <c r="L345" s="59">
        <f>J345/I345*100</f>
        <v>101.6259187118556</v>
      </c>
      <c r="M345" s="316"/>
      <c r="N345" s="316"/>
      <c r="O345" s="5"/>
      <c r="P345" s="5"/>
      <c r="Q345" s="308"/>
      <c r="R345" s="292"/>
      <c r="S345" s="5"/>
      <c r="T345" s="5"/>
      <c r="U345" s="292"/>
      <c r="V345" s="5"/>
      <c r="W345"/>
      <c r="X345"/>
    </row>
    <row r="346" spans="1:24" x14ac:dyDescent="0.2">
      <c r="B346" s="99">
        <v>4221</v>
      </c>
      <c r="C346" s="100" t="s">
        <v>159</v>
      </c>
      <c r="D346" s="150"/>
      <c r="E346" s="150"/>
      <c r="F346" s="150"/>
      <c r="G346" s="434">
        <v>5109</v>
      </c>
      <c r="H346" s="344">
        <v>3000</v>
      </c>
      <c r="I346" s="344">
        <v>3000</v>
      </c>
      <c r="J346" s="434">
        <v>2899</v>
      </c>
      <c r="K346" s="77">
        <f>J346/G346*100</f>
        <v>56.743002544529261</v>
      </c>
      <c r="L346" s="77">
        <f>J346/I346*100</f>
        <v>96.63333333333334</v>
      </c>
      <c r="M346" s="316"/>
      <c r="N346" s="316"/>
    </row>
    <row r="347" spans="1:24" x14ac:dyDescent="0.2">
      <c r="B347" s="99">
        <v>4222</v>
      </c>
      <c r="C347" s="100" t="s">
        <v>228</v>
      </c>
      <c r="D347" s="150"/>
      <c r="E347" s="150"/>
      <c r="F347" s="150"/>
      <c r="G347" s="434"/>
      <c r="H347" s="344">
        <v>0</v>
      </c>
      <c r="I347" s="344">
        <v>0</v>
      </c>
      <c r="J347" s="434">
        <v>0</v>
      </c>
      <c r="K347" s="77"/>
      <c r="L347" s="77"/>
      <c r="M347" s="316"/>
      <c r="N347" s="316"/>
    </row>
    <row r="348" spans="1:24" x14ac:dyDescent="0.2">
      <c r="B348" s="99">
        <v>4223</v>
      </c>
      <c r="C348" s="100" t="s">
        <v>161</v>
      </c>
      <c r="D348" s="150"/>
      <c r="E348" s="150"/>
      <c r="F348" s="150"/>
      <c r="G348" s="434">
        <v>0</v>
      </c>
      <c r="H348" s="344"/>
      <c r="I348" s="344">
        <v>5125</v>
      </c>
      <c r="J348" s="434">
        <v>5125</v>
      </c>
      <c r="K348" s="77"/>
      <c r="L348" s="77"/>
      <c r="M348" s="316"/>
      <c r="N348" s="316"/>
    </row>
    <row r="349" spans="1:24" x14ac:dyDescent="0.2">
      <c r="B349" s="99">
        <v>4224</v>
      </c>
      <c r="C349" s="100" t="s">
        <v>229</v>
      </c>
      <c r="D349" s="150"/>
      <c r="E349" s="150"/>
      <c r="F349" s="150"/>
      <c r="G349" s="434"/>
      <c r="H349" s="344">
        <v>500</v>
      </c>
      <c r="I349" s="344">
        <v>500</v>
      </c>
      <c r="J349" s="434">
        <v>0</v>
      </c>
      <c r="K349" s="77"/>
      <c r="L349" s="77"/>
      <c r="M349" s="316"/>
      <c r="N349" s="316"/>
    </row>
    <row r="350" spans="1:24" s="8" customFormat="1" x14ac:dyDescent="0.2">
      <c r="A350" s="308"/>
      <c r="B350" s="99">
        <v>4227</v>
      </c>
      <c r="C350" s="100" t="s">
        <v>163</v>
      </c>
      <c r="D350" s="150"/>
      <c r="E350" s="150"/>
      <c r="F350" s="150"/>
      <c r="G350" s="434"/>
      <c r="H350" s="344">
        <v>2000</v>
      </c>
      <c r="I350" s="344">
        <v>29880</v>
      </c>
      <c r="J350" s="434">
        <v>31107.06</v>
      </c>
      <c r="K350" s="77">
        <v>0</v>
      </c>
      <c r="L350" s="77">
        <v>0</v>
      </c>
      <c r="M350" s="316"/>
      <c r="N350" s="316"/>
      <c r="O350" s="5"/>
      <c r="P350" s="5"/>
      <c r="Q350" s="308"/>
      <c r="R350" s="292"/>
      <c r="S350" s="5"/>
      <c r="T350" s="5"/>
      <c r="U350" s="292"/>
      <c r="V350" s="5"/>
    </row>
    <row r="351" spans="1:24" s="8" customFormat="1" x14ac:dyDescent="0.2">
      <c r="A351" s="308"/>
      <c r="B351" s="229">
        <v>424</v>
      </c>
      <c r="C351" s="65" t="s">
        <v>230</v>
      </c>
      <c r="D351" s="157"/>
      <c r="E351" s="157"/>
      <c r="F351" s="157"/>
      <c r="G351" s="435"/>
      <c r="H351" s="326"/>
      <c r="I351" s="326"/>
      <c r="J351" s="435">
        <f>J352</f>
        <v>0</v>
      </c>
      <c r="K351" s="77"/>
      <c r="L351" s="77"/>
      <c r="M351" s="316"/>
      <c r="N351" s="316"/>
      <c r="O351" s="5"/>
      <c r="P351" s="5"/>
      <c r="Q351" s="308"/>
      <c r="R351" s="292"/>
      <c r="S351" s="5"/>
      <c r="T351" s="5"/>
      <c r="U351" s="292"/>
      <c r="V351" s="5"/>
    </row>
    <row r="352" spans="1:24" s="8" customFormat="1" x14ac:dyDescent="0.2">
      <c r="A352" s="308"/>
      <c r="B352" s="436">
        <v>4241</v>
      </c>
      <c r="C352" s="71" t="s">
        <v>230</v>
      </c>
      <c r="D352" s="157"/>
      <c r="E352" s="157"/>
      <c r="F352" s="157"/>
      <c r="G352" s="435">
        <v>12</v>
      </c>
      <c r="H352" s="326"/>
      <c r="I352" s="326"/>
      <c r="J352" s="435">
        <v>0</v>
      </c>
      <c r="K352" s="77"/>
      <c r="L352" s="77"/>
      <c r="M352" s="316"/>
      <c r="N352" s="316"/>
      <c r="O352" s="5"/>
      <c r="P352" s="5"/>
      <c r="Q352" s="308"/>
      <c r="R352" s="292"/>
      <c r="S352" s="5"/>
      <c r="T352" s="5"/>
      <c r="U352" s="292"/>
      <c r="V352" s="5"/>
    </row>
    <row r="353" spans="2:14" x14ac:dyDescent="0.2">
      <c r="B353" s="53"/>
      <c r="C353" s="54" t="s">
        <v>169</v>
      </c>
      <c r="D353" s="241"/>
      <c r="E353" s="241"/>
      <c r="F353" s="241"/>
      <c r="G353" s="352">
        <f>IF(G343&gt;G342,G343-G342,0)</f>
        <v>5121</v>
      </c>
      <c r="H353" s="353">
        <f>IF(H343&gt;H342,H343-H342,0)</f>
        <v>5500</v>
      </c>
      <c r="I353" s="353">
        <f>IF(I343&gt;I342,I343-I342,0)</f>
        <v>38505</v>
      </c>
      <c r="J353" s="437">
        <f>IF(J343&gt;J342,J343-J342,0)</f>
        <v>39131.06</v>
      </c>
      <c r="K353" s="77">
        <f>J353/G353*100</f>
        <v>764.12927162663539</v>
      </c>
      <c r="L353" s="77">
        <f>J353/I353*100</f>
        <v>101.6259187118556</v>
      </c>
      <c r="M353" s="358"/>
      <c r="N353" s="358"/>
    </row>
    <row r="354" spans="2:14" x14ac:dyDescent="0.2">
      <c r="B354" s="93">
        <v>92212</v>
      </c>
      <c r="C354" s="94" t="s">
        <v>170</v>
      </c>
      <c r="D354" s="236"/>
      <c r="E354" s="236"/>
      <c r="F354" s="236"/>
      <c r="G354" s="339">
        <v>0</v>
      </c>
      <c r="H354" s="340">
        <v>0</v>
      </c>
      <c r="I354" s="340">
        <v>0</v>
      </c>
      <c r="J354" s="432">
        <v>0</v>
      </c>
      <c r="K354" s="77"/>
      <c r="L354" s="77">
        <v>0</v>
      </c>
      <c r="M354" s="14"/>
      <c r="N354" s="14"/>
    </row>
    <row r="355" spans="2:14" x14ac:dyDescent="0.2">
      <c r="B355" s="93">
        <v>92222</v>
      </c>
      <c r="C355" s="94" t="s">
        <v>171</v>
      </c>
      <c r="D355" s="236"/>
      <c r="E355" s="236"/>
      <c r="F355" s="236"/>
      <c r="G355" s="339">
        <v>0</v>
      </c>
      <c r="H355" s="340">
        <v>0</v>
      </c>
      <c r="I355" s="340">
        <v>0</v>
      </c>
      <c r="J355" s="432">
        <v>0</v>
      </c>
      <c r="K355" s="77" t="s">
        <v>5</v>
      </c>
      <c r="L355" s="77" t="s">
        <v>5</v>
      </c>
      <c r="M355" s="310"/>
      <c r="N355" s="310"/>
    </row>
    <row r="356" spans="2:14" x14ac:dyDescent="0.2">
      <c r="B356" s="438"/>
      <c r="C356" s="438" t="s">
        <v>172</v>
      </c>
      <c r="D356" s="439"/>
      <c r="E356" s="439"/>
      <c r="F356" s="439"/>
      <c r="G356" s="440">
        <f>G342+G293</f>
        <v>52919</v>
      </c>
      <c r="H356" s="440">
        <f>H342+H293</f>
        <v>46000</v>
      </c>
      <c r="I356" s="440">
        <f>I342+I293+I363</f>
        <v>110048</v>
      </c>
      <c r="J356" s="440">
        <f>J342+J293+J363</f>
        <v>126106</v>
      </c>
      <c r="K356" s="441">
        <f>J356/G356*100</f>
        <v>238.30004346265045</v>
      </c>
      <c r="L356" s="441">
        <f>J356/I356*100</f>
        <v>114.59181448095377</v>
      </c>
      <c r="M356" s="310"/>
      <c r="N356" s="310"/>
    </row>
    <row r="357" spans="2:14" x14ac:dyDescent="0.2">
      <c r="B357" s="442"/>
      <c r="C357" s="442" t="s">
        <v>173</v>
      </c>
      <c r="D357" s="439" t="e">
        <f>D305+D329+D334+D344+D324</f>
        <v>#REF!</v>
      </c>
      <c r="E357" s="439" t="e">
        <f>E305+E329+E334+E344+E324</f>
        <v>#REF!</v>
      </c>
      <c r="F357" s="439" t="e">
        <f>F305+F329+F334+F344+F324</f>
        <v>#REF!</v>
      </c>
      <c r="G357" s="440">
        <f>G343+G304</f>
        <v>45737.15</v>
      </c>
      <c r="H357" s="440">
        <f>H343+H304</f>
        <v>46000</v>
      </c>
      <c r="I357" s="440">
        <f>I343+I304</f>
        <v>110048</v>
      </c>
      <c r="J357" s="440">
        <f>J343+J304</f>
        <v>56405.34</v>
      </c>
      <c r="K357" s="441">
        <f>J357/G357*100</f>
        <v>123.32499948072847</v>
      </c>
      <c r="L357" s="441">
        <f>J357/I357*100</f>
        <v>51.255215905786564</v>
      </c>
      <c r="M357" s="316"/>
      <c r="N357" s="316"/>
    </row>
    <row r="358" spans="2:14" x14ac:dyDescent="0.2">
      <c r="B358" s="130"/>
      <c r="C358" s="130" t="s">
        <v>174</v>
      </c>
      <c r="D358" s="262"/>
      <c r="E358" s="262"/>
      <c r="F358" s="262"/>
      <c r="G358" s="339">
        <f>IF(G356&gt;G357,G356-G357,0)</f>
        <v>7181.8499999999985</v>
      </c>
      <c r="H358" s="340">
        <f>IF(H356&gt;H357,H356-H357,0)</f>
        <v>0</v>
      </c>
      <c r="I358" s="340">
        <f>IF(I356&gt;I357,I356-I357,0)</f>
        <v>0</v>
      </c>
      <c r="J358" s="339">
        <v>69701</v>
      </c>
      <c r="K358" s="152" t="s">
        <v>5</v>
      </c>
      <c r="L358" s="264" t="s">
        <v>5</v>
      </c>
      <c r="M358" s="316"/>
      <c r="N358" s="316"/>
    </row>
    <row r="359" spans="2:14" x14ac:dyDescent="0.2">
      <c r="B359" s="130"/>
      <c r="C359" s="130" t="s">
        <v>175</v>
      </c>
      <c r="D359" s="266"/>
      <c r="E359" s="266"/>
      <c r="F359" s="266"/>
      <c r="G359" s="339">
        <f>IF(G357&gt;G356,G357-G356,0)</f>
        <v>0</v>
      </c>
      <c r="H359" s="340">
        <f>IF(H357&gt;H356,H357-H356,0)</f>
        <v>0</v>
      </c>
      <c r="I359" s="340">
        <v>0</v>
      </c>
      <c r="J359" s="432">
        <f>IF(J357&gt;J356,J357-J356,0)</f>
        <v>0</v>
      </c>
      <c r="K359" s="152" t="s">
        <v>5</v>
      </c>
      <c r="L359" s="264">
        <v>0</v>
      </c>
      <c r="M359" s="316"/>
      <c r="N359" s="316"/>
    </row>
    <row r="360" spans="2:14" x14ac:dyDescent="0.2">
      <c r="B360" s="130" t="s">
        <v>176</v>
      </c>
      <c r="C360" s="130" t="s">
        <v>177</v>
      </c>
      <c r="D360" s="266"/>
      <c r="E360" s="266"/>
      <c r="F360" s="266"/>
      <c r="G360" s="433">
        <v>36805</v>
      </c>
      <c r="H360" s="340">
        <f>H341-H355+H354</f>
        <v>0</v>
      </c>
      <c r="I360" s="340"/>
      <c r="J360" s="433">
        <v>43988</v>
      </c>
      <c r="K360" s="152">
        <v>0</v>
      </c>
      <c r="L360" s="264" t="e">
        <f>J360/I360*100</f>
        <v>#DIV/0!</v>
      </c>
      <c r="M360" s="316"/>
      <c r="N360" s="316"/>
    </row>
    <row r="361" spans="2:14" x14ac:dyDescent="0.2">
      <c r="B361" s="130" t="s">
        <v>178</v>
      </c>
      <c r="C361" s="130" t="s">
        <v>179</v>
      </c>
      <c r="D361" s="266"/>
      <c r="E361" s="266"/>
      <c r="F361" s="266"/>
      <c r="G361" s="324"/>
      <c r="H361" s="296">
        <v>0</v>
      </c>
      <c r="I361" s="296">
        <v>0</v>
      </c>
      <c r="J361" s="443">
        <v>0</v>
      </c>
      <c r="K361" s="141" t="s">
        <v>5</v>
      </c>
      <c r="L361" s="264" t="e">
        <f t="shared" ref="L361:L365" si="100">J361/I361*100</f>
        <v>#DIV/0!</v>
      </c>
      <c r="M361" s="316"/>
      <c r="N361" s="316"/>
    </row>
    <row r="362" spans="2:14" x14ac:dyDescent="0.2">
      <c r="B362" s="275"/>
      <c r="C362" s="94" t="s">
        <v>180</v>
      </c>
      <c r="D362" s="266"/>
      <c r="E362" s="266"/>
      <c r="F362" s="266"/>
      <c r="G362" s="444">
        <v>43988</v>
      </c>
      <c r="H362" s="367">
        <f>H358-H359+H360-H361</f>
        <v>0</v>
      </c>
      <c r="I362" s="367">
        <f>I358-I359+I360-I361</f>
        <v>0</v>
      </c>
      <c r="J362" s="445">
        <f>J358-J359+J360-J361</f>
        <v>113689</v>
      </c>
      <c r="K362" s="446">
        <v>0</v>
      </c>
      <c r="L362" s="369" t="e">
        <f t="shared" si="100"/>
        <v>#DIV/0!</v>
      </c>
      <c r="M362" s="316"/>
      <c r="N362" s="316"/>
    </row>
    <row r="363" spans="2:14" x14ac:dyDescent="0.2">
      <c r="B363" s="95">
        <v>8</v>
      </c>
      <c r="C363" s="94" t="s">
        <v>181</v>
      </c>
      <c r="D363" s="142">
        <v>0</v>
      </c>
      <c r="E363" s="142"/>
      <c r="F363" s="142">
        <v>26460</v>
      </c>
      <c r="G363" s="142">
        <v>0</v>
      </c>
      <c r="H363" s="143">
        <v>0</v>
      </c>
      <c r="I363" s="142">
        <v>26460</v>
      </c>
      <c r="J363" s="142">
        <v>26460</v>
      </c>
      <c r="K363" s="77"/>
      <c r="L363" s="264">
        <f t="shared" si="100"/>
        <v>100</v>
      </c>
      <c r="M363" s="316"/>
      <c r="N363" s="316"/>
    </row>
    <row r="364" spans="2:14" x14ac:dyDescent="0.2">
      <c r="B364" s="95">
        <v>83</v>
      </c>
      <c r="C364" s="94" t="s">
        <v>182</v>
      </c>
      <c r="D364" s="142">
        <v>0</v>
      </c>
      <c r="E364" s="142"/>
      <c r="F364" s="142">
        <v>26460</v>
      </c>
      <c r="G364" s="142">
        <v>0</v>
      </c>
      <c r="H364" s="143">
        <v>0</v>
      </c>
      <c r="I364" s="142">
        <v>26460</v>
      </c>
      <c r="J364" s="142">
        <v>26460</v>
      </c>
      <c r="K364" s="447">
        <v>0</v>
      </c>
      <c r="L364" s="264">
        <f t="shared" si="100"/>
        <v>100</v>
      </c>
      <c r="M364" s="316"/>
      <c r="N364" s="316"/>
    </row>
    <row r="365" spans="2:14" x14ac:dyDescent="0.2">
      <c r="B365" s="95">
        <v>8331</v>
      </c>
      <c r="C365" s="94" t="s">
        <v>183</v>
      </c>
      <c r="D365" s="142">
        <v>0</v>
      </c>
      <c r="E365" s="142"/>
      <c r="F365" s="142">
        <v>26460</v>
      </c>
      <c r="G365" s="142">
        <v>0</v>
      </c>
      <c r="H365" s="143">
        <v>0</v>
      </c>
      <c r="I365" s="88">
        <v>26460</v>
      </c>
      <c r="J365" s="88">
        <v>26460</v>
      </c>
      <c r="K365" s="447">
        <v>0</v>
      </c>
      <c r="L365" s="264">
        <f t="shared" si="100"/>
        <v>100</v>
      </c>
      <c r="M365" s="316"/>
      <c r="N365" s="316"/>
    </row>
    <row r="366" spans="2:14" x14ac:dyDescent="0.2">
      <c r="B366" s="370"/>
      <c r="C366" s="371"/>
      <c r="D366" s="372"/>
      <c r="E366" s="372"/>
      <c r="F366" s="372"/>
      <c r="G366" s="291"/>
      <c r="H366" s="291"/>
      <c r="I366" s="291"/>
      <c r="J366" s="291"/>
      <c r="K366" s="448"/>
      <c r="L366" s="375"/>
      <c r="M366" s="316"/>
      <c r="N366" s="316"/>
    </row>
    <row r="367" spans="2:14" x14ac:dyDescent="0.2">
      <c r="B367" s="545" t="s">
        <v>231</v>
      </c>
      <c r="C367" s="546"/>
      <c r="D367" s="546"/>
      <c r="E367" s="546"/>
      <c r="F367" s="546"/>
      <c r="G367" s="546"/>
      <c r="H367" s="546"/>
      <c r="I367" s="546"/>
      <c r="J367" s="546"/>
      <c r="K367" s="546"/>
      <c r="L367" s="547"/>
      <c r="M367" s="316"/>
      <c r="N367" s="316"/>
    </row>
    <row r="368" spans="2:14" x14ac:dyDescent="0.2">
      <c r="B368" s="30"/>
      <c r="C368" s="31">
        <v>1</v>
      </c>
      <c r="D368" s="15"/>
      <c r="E368" s="15"/>
      <c r="F368" s="16"/>
      <c r="G368" s="32">
        <v>2</v>
      </c>
      <c r="H368" s="33">
        <v>3</v>
      </c>
      <c r="I368" s="33">
        <v>4</v>
      </c>
      <c r="J368" s="32">
        <v>5</v>
      </c>
      <c r="K368" s="34">
        <v>6</v>
      </c>
      <c r="L368" s="34">
        <v>7</v>
      </c>
      <c r="M368" s="316"/>
      <c r="N368" s="316"/>
    </row>
    <row r="369" spans="1:24" x14ac:dyDescent="0.2">
      <c r="B369" s="541" t="s">
        <v>12</v>
      </c>
      <c r="C369" s="39" t="s">
        <v>13</v>
      </c>
      <c r="G369" s="309" t="s">
        <v>14</v>
      </c>
      <c r="H369" s="42" t="s">
        <v>190</v>
      </c>
      <c r="I369" s="42" t="s">
        <v>16</v>
      </c>
      <c r="J369" s="309" t="s">
        <v>14</v>
      </c>
      <c r="K369" s="515" t="s">
        <v>17</v>
      </c>
      <c r="L369" s="515" t="s">
        <v>18</v>
      </c>
      <c r="M369" s="316"/>
      <c r="N369" s="316"/>
    </row>
    <row r="370" spans="1:24" ht="22.5" x14ac:dyDescent="0.2">
      <c r="B370" s="524"/>
      <c r="C370" s="44" t="s">
        <v>27</v>
      </c>
      <c r="D370" s="45" t="s">
        <v>28</v>
      </c>
      <c r="E370" s="46" t="s">
        <v>29</v>
      </c>
      <c r="F370" s="47" t="s">
        <v>30</v>
      </c>
      <c r="G370" s="311" t="s">
        <v>232</v>
      </c>
      <c r="H370" s="51" t="s">
        <v>233</v>
      </c>
      <c r="I370" s="51" t="s">
        <v>234</v>
      </c>
      <c r="J370" s="311" t="s">
        <v>235</v>
      </c>
      <c r="K370" s="516"/>
      <c r="L370" s="516"/>
      <c r="M370" s="316"/>
      <c r="N370" s="316"/>
    </row>
    <row r="371" spans="1:24" x14ac:dyDescent="0.2">
      <c r="B371" s="53">
        <v>6</v>
      </c>
      <c r="C371" s="54" t="s">
        <v>37</v>
      </c>
      <c r="D371" s="55"/>
      <c r="E371" s="55"/>
      <c r="F371" s="56"/>
      <c r="G371" s="312">
        <f>G372</f>
        <v>21435</v>
      </c>
      <c r="H371" s="313">
        <f>H372</f>
        <v>21000</v>
      </c>
      <c r="I371" s="313">
        <f>I372</f>
        <v>27000</v>
      </c>
      <c r="J371" s="312">
        <f>J372</f>
        <v>39486</v>
      </c>
      <c r="K371" s="59">
        <f t="shared" ref="K371:K376" si="101">J371/G371*100</f>
        <v>184.21273617914628</v>
      </c>
      <c r="L371" s="59">
        <f>J371/I371*100</f>
        <v>146.24444444444444</v>
      </c>
      <c r="M371" s="316"/>
      <c r="N371" s="316"/>
    </row>
    <row r="372" spans="1:24" x14ac:dyDescent="0.2">
      <c r="B372" s="93">
        <v>65</v>
      </c>
      <c r="C372" s="94" t="s">
        <v>62</v>
      </c>
      <c r="D372" s="55"/>
      <c r="E372" s="55"/>
      <c r="F372" s="56"/>
      <c r="G372" s="312">
        <f t="shared" ref="G372:J373" si="102">G373</f>
        <v>21435</v>
      </c>
      <c r="H372" s="313">
        <f t="shared" si="102"/>
        <v>21000</v>
      </c>
      <c r="I372" s="313">
        <f t="shared" si="102"/>
        <v>27000</v>
      </c>
      <c r="J372" s="320">
        <f t="shared" si="102"/>
        <v>39486</v>
      </c>
      <c r="K372" s="59">
        <f t="shared" si="101"/>
        <v>184.21273617914628</v>
      </c>
      <c r="L372" s="59">
        <f>J372/I372*100</f>
        <v>146.24444444444444</v>
      </c>
      <c r="M372" s="316"/>
      <c r="N372" s="316"/>
    </row>
    <row r="373" spans="1:24" s="116" customFormat="1" x14ac:dyDescent="0.2">
      <c r="A373" s="308"/>
      <c r="B373" s="93">
        <v>652</v>
      </c>
      <c r="C373" s="94" t="s">
        <v>63</v>
      </c>
      <c r="D373" s="55"/>
      <c r="E373" s="55"/>
      <c r="F373" s="56"/>
      <c r="G373" s="324">
        <f t="shared" si="102"/>
        <v>21435</v>
      </c>
      <c r="H373" s="296">
        <f t="shared" si="102"/>
        <v>21000</v>
      </c>
      <c r="I373" s="296">
        <f t="shared" si="102"/>
        <v>27000</v>
      </c>
      <c r="J373" s="338">
        <f t="shared" si="102"/>
        <v>39486</v>
      </c>
      <c r="K373" s="59">
        <f t="shared" si="101"/>
        <v>184.21273617914628</v>
      </c>
      <c r="L373" s="59">
        <f>J373/I373*100</f>
        <v>146.24444444444444</v>
      </c>
      <c r="M373" s="316"/>
      <c r="N373" s="316"/>
      <c r="O373" s="5"/>
      <c r="P373" s="5"/>
      <c r="Q373" s="308"/>
      <c r="R373" s="292"/>
      <c r="S373" s="5"/>
      <c r="T373" s="5"/>
      <c r="U373" s="292"/>
      <c r="V373" s="5"/>
    </row>
    <row r="374" spans="1:24" x14ac:dyDescent="0.2">
      <c r="B374" s="99">
        <v>6526</v>
      </c>
      <c r="C374" s="100" t="s">
        <v>64</v>
      </c>
      <c r="D374" s="46"/>
      <c r="E374" s="46"/>
      <c r="F374" s="47"/>
      <c r="G374" s="325">
        <v>21435</v>
      </c>
      <c r="H374" s="317">
        <v>21000</v>
      </c>
      <c r="I374" s="317">
        <v>27000</v>
      </c>
      <c r="J374" s="325">
        <v>39486</v>
      </c>
      <c r="K374" s="59">
        <f t="shared" si="101"/>
        <v>184.21273617914628</v>
      </c>
      <c r="L374" s="77">
        <f>J374/I374*100</f>
        <v>146.24444444444444</v>
      </c>
      <c r="M374" s="316"/>
      <c r="N374" s="316"/>
    </row>
    <row r="375" spans="1:24" x14ac:dyDescent="0.2">
      <c r="B375" s="130">
        <v>3</v>
      </c>
      <c r="C375" s="130" t="s">
        <v>77</v>
      </c>
      <c r="D375" s="138"/>
      <c r="E375" s="138"/>
      <c r="F375" s="139"/>
      <c r="G375" s="312">
        <f>G376</f>
        <v>20934</v>
      </c>
      <c r="H375" s="313">
        <f>H376</f>
        <v>21000</v>
      </c>
      <c r="I375" s="313">
        <f>I376</f>
        <v>27000</v>
      </c>
      <c r="J375" s="312">
        <f>J376</f>
        <v>37223.06</v>
      </c>
      <c r="K375" s="59">
        <f t="shared" si="101"/>
        <v>177.81150281838157</v>
      </c>
      <c r="L375" s="59">
        <f t="shared" ref="L375:L386" si="103">J375/I375*100</f>
        <v>137.86318518518516</v>
      </c>
      <c r="M375" s="316"/>
      <c r="N375" s="316"/>
    </row>
    <row r="376" spans="1:24" x14ac:dyDescent="0.2">
      <c r="B376" s="140">
        <v>32</v>
      </c>
      <c r="C376" s="130" t="s">
        <v>91</v>
      </c>
      <c r="D376" s="148" t="e">
        <f>D377+D379+D383</f>
        <v>#REF!</v>
      </c>
      <c r="E376" s="148">
        <f>E377+E379+E383</f>
        <v>31405.78</v>
      </c>
      <c r="F376" s="148">
        <f>F377+F379+F383</f>
        <v>7934.4400000000005</v>
      </c>
      <c r="G376" s="324">
        <f>G377+G379+G383+G386</f>
        <v>20934</v>
      </c>
      <c r="H376" s="296">
        <f>H377+H379+H383+H386</f>
        <v>21000</v>
      </c>
      <c r="I376" s="296">
        <f>I377+I379+I383+I386</f>
        <v>27000</v>
      </c>
      <c r="J376" s="324">
        <f>J377+J379+J383+J386</f>
        <v>37223.06</v>
      </c>
      <c r="K376" s="59">
        <f t="shared" si="101"/>
        <v>177.81150281838157</v>
      </c>
      <c r="L376" s="59">
        <f t="shared" si="103"/>
        <v>137.86318518518516</v>
      </c>
      <c r="M376" s="316"/>
      <c r="N376" s="316"/>
    </row>
    <row r="377" spans="1:24" x14ac:dyDescent="0.2">
      <c r="B377" s="140">
        <v>321</v>
      </c>
      <c r="C377" s="130" t="s">
        <v>92</v>
      </c>
      <c r="D377" s="149" t="e">
        <f t="shared" ref="D377:J377" si="104">SUM(D378:D378)</f>
        <v>#REF!</v>
      </c>
      <c r="E377" s="149">
        <f t="shared" si="104"/>
        <v>4268.28</v>
      </c>
      <c r="F377" s="149">
        <f t="shared" si="104"/>
        <v>1048</v>
      </c>
      <c r="G377" s="324">
        <f t="shared" si="104"/>
        <v>1439</v>
      </c>
      <c r="H377" s="296">
        <f t="shared" si="104"/>
        <v>1000</v>
      </c>
      <c r="I377" s="296">
        <f t="shared" si="104"/>
        <v>2200</v>
      </c>
      <c r="J377" s="324">
        <f t="shared" si="104"/>
        <v>3199.96</v>
      </c>
      <c r="K377" s="59">
        <v>0</v>
      </c>
      <c r="L377" s="59">
        <f t="shared" si="103"/>
        <v>145.45272727272726</v>
      </c>
      <c r="M377" s="316"/>
      <c r="N377" s="316"/>
    </row>
    <row r="378" spans="1:24" x14ac:dyDescent="0.2">
      <c r="B378" s="99">
        <v>3211</v>
      </c>
      <c r="C378" s="100" t="s">
        <v>94</v>
      </c>
      <c r="D378" s="150" t="e">
        <f>#REF!</f>
        <v>#REF!</v>
      </c>
      <c r="E378" s="150">
        <v>4268.28</v>
      </c>
      <c r="F378" s="150">
        <v>1048</v>
      </c>
      <c r="G378" s="328">
        <v>1439</v>
      </c>
      <c r="H378" s="326">
        <v>1000</v>
      </c>
      <c r="I378" s="326">
        <v>2200</v>
      </c>
      <c r="J378" s="328">
        <v>3199.96</v>
      </c>
      <c r="K378" s="77">
        <v>0</v>
      </c>
      <c r="L378" s="77">
        <f t="shared" si="103"/>
        <v>145.45272727272726</v>
      </c>
      <c r="M378" s="316"/>
      <c r="N378" s="316"/>
    </row>
    <row r="379" spans="1:24" x14ac:dyDescent="0.2">
      <c r="B379" s="140">
        <v>322</v>
      </c>
      <c r="C379" s="130" t="s">
        <v>98</v>
      </c>
      <c r="D379" s="149" t="e">
        <f>SUM(D380:D381)</f>
        <v>#REF!</v>
      </c>
      <c r="E379" s="149">
        <f>SUM(E380:E381)</f>
        <v>20732.68</v>
      </c>
      <c r="F379" s="149">
        <f>SUM(F380:F381)</f>
        <v>2950.83</v>
      </c>
      <c r="G379" s="324">
        <f>SUM(G380:G382)</f>
        <v>5886</v>
      </c>
      <c r="H379" s="296">
        <f>SUM(H380:H382)</f>
        <v>6000</v>
      </c>
      <c r="I379" s="296">
        <f>SUM(I380:I382)</f>
        <v>3650</v>
      </c>
      <c r="J379" s="324">
        <f>SUM(J380:J382)</f>
        <v>2753.1</v>
      </c>
      <c r="K379" s="59">
        <f>J379/G379*100</f>
        <v>46.773700305810394</v>
      </c>
      <c r="L379" s="59">
        <f t="shared" si="103"/>
        <v>75.427397260273963</v>
      </c>
      <c r="M379" s="316"/>
      <c r="N379" s="316"/>
    </row>
    <row r="380" spans="1:24" x14ac:dyDescent="0.2">
      <c r="B380" s="99">
        <v>3221</v>
      </c>
      <c r="C380" s="100" t="s">
        <v>99</v>
      </c>
      <c r="D380" s="150" t="e">
        <f>#REF!</f>
        <v>#REF!</v>
      </c>
      <c r="E380" s="150">
        <v>20732.68</v>
      </c>
      <c r="F380" s="150">
        <v>2950.83</v>
      </c>
      <c r="G380" s="328">
        <v>2500</v>
      </c>
      <c r="H380" s="326">
        <v>2500</v>
      </c>
      <c r="I380" s="326">
        <v>3000</v>
      </c>
      <c r="J380" s="328">
        <v>2753.1</v>
      </c>
      <c r="K380" s="77">
        <f>J380/G380*100</f>
        <v>110.124</v>
      </c>
      <c r="L380" s="77">
        <f t="shared" si="103"/>
        <v>91.77</v>
      </c>
      <c r="M380" s="316"/>
      <c r="N380" s="316"/>
    </row>
    <row r="381" spans="1:24" x14ac:dyDescent="0.2">
      <c r="B381" s="99">
        <v>3224</v>
      </c>
      <c r="C381" s="100" t="s">
        <v>103</v>
      </c>
      <c r="D381" s="150"/>
      <c r="E381" s="150">
        <v>0</v>
      </c>
      <c r="F381" s="150"/>
      <c r="G381" s="328">
        <v>3386</v>
      </c>
      <c r="H381" s="326">
        <v>3000</v>
      </c>
      <c r="I381" s="326">
        <v>650</v>
      </c>
      <c r="J381" s="328">
        <v>0</v>
      </c>
      <c r="K381" s="77">
        <f>J381/G381*100</f>
        <v>0</v>
      </c>
      <c r="L381" s="77">
        <f t="shared" si="103"/>
        <v>0</v>
      </c>
      <c r="M381" s="316"/>
      <c r="N381" s="316"/>
    </row>
    <row r="382" spans="1:24" x14ac:dyDescent="0.2">
      <c r="B382" s="99">
        <v>3225</v>
      </c>
      <c r="C382" s="100" t="s">
        <v>104</v>
      </c>
      <c r="D382" s="150"/>
      <c r="E382" s="150"/>
      <c r="F382" s="150"/>
      <c r="G382" s="328"/>
      <c r="H382" s="326">
        <v>500</v>
      </c>
      <c r="I382" s="326">
        <v>0</v>
      </c>
      <c r="J382" s="328"/>
      <c r="K382" s="77"/>
      <c r="L382" s="77"/>
      <c r="M382" s="316"/>
      <c r="N382" s="316"/>
    </row>
    <row r="383" spans="1:24" x14ac:dyDescent="0.2">
      <c r="B383" s="140">
        <v>323</v>
      </c>
      <c r="C383" s="130" t="s">
        <v>106</v>
      </c>
      <c r="D383" s="149" t="e">
        <f>SUM(D385:D385)</f>
        <v>#REF!</v>
      </c>
      <c r="E383" s="149">
        <f>SUM(E385:E385)</f>
        <v>6404.82</v>
      </c>
      <c r="F383" s="149">
        <f>SUM(F385:F385)</f>
        <v>3935.61</v>
      </c>
      <c r="G383" s="324">
        <f>SUM(G384:G385)</f>
        <v>1475</v>
      </c>
      <c r="H383" s="296">
        <f>SUM(H384:H385)</f>
        <v>3000</v>
      </c>
      <c r="I383" s="296">
        <f>SUM(I384:I385)</f>
        <v>6150</v>
      </c>
      <c r="J383" s="324">
        <f>SUM(J384:J385)</f>
        <v>8600</v>
      </c>
      <c r="K383" s="59">
        <f>J383/G383*100</f>
        <v>583.05084745762713</v>
      </c>
      <c r="L383" s="59">
        <f t="shared" si="103"/>
        <v>139.83739837398375</v>
      </c>
      <c r="M383" s="316"/>
      <c r="N383" s="316"/>
    </row>
    <row r="384" spans="1:24" s="4" customFormat="1" x14ac:dyDescent="0.2">
      <c r="A384" s="1"/>
      <c r="B384" s="112">
        <v>3231</v>
      </c>
      <c r="C384" s="112" t="s">
        <v>195</v>
      </c>
      <c r="D384" s="449"/>
      <c r="E384" s="449"/>
      <c r="F384" s="449"/>
      <c r="G384" s="326">
        <v>0</v>
      </c>
      <c r="H384" s="326"/>
      <c r="I384" s="326">
        <v>6000</v>
      </c>
      <c r="J384" s="326">
        <v>8600</v>
      </c>
      <c r="K384" s="76"/>
      <c r="L384" s="76"/>
      <c r="M384" s="316"/>
      <c r="N384" s="316"/>
      <c r="O384" s="5"/>
      <c r="P384" s="5"/>
      <c r="Q384" s="308"/>
      <c r="R384" s="292"/>
      <c r="S384" s="5"/>
      <c r="T384" s="5"/>
      <c r="U384" s="292"/>
      <c r="V384" s="5"/>
      <c r="W384"/>
      <c r="X384"/>
    </row>
    <row r="385" spans="1:24" s="4" customFormat="1" x14ac:dyDescent="0.2">
      <c r="A385" s="1"/>
      <c r="B385" s="99">
        <v>3239</v>
      </c>
      <c r="C385" s="100" t="s">
        <v>118</v>
      </c>
      <c r="D385" s="150" t="e">
        <f>#REF!</f>
        <v>#REF!</v>
      </c>
      <c r="E385" s="150">
        <v>6404.82</v>
      </c>
      <c r="F385" s="150">
        <v>3935.61</v>
      </c>
      <c r="G385" s="328">
        <v>1475</v>
      </c>
      <c r="H385" s="326">
        <v>3000</v>
      </c>
      <c r="I385" s="326">
        <v>150</v>
      </c>
      <c r="J385" s="328">
        <v>0</v>
      </c>
      <c r="K385" s="77">
        <f>J385/G385*100</f>
        <v>0</v>
      </c>
      <c r="L385" s="77">
        <f t="shared" si="103"/>
        <v>0</v>
      </c>
      <c r="M385" s="316"/>
      <c r="N385" s="316"/>
      <c r="O385" s="5"/>
      <c r="P385" s="5"/>
      <c r="Q385" s="308"/>
      <c r="R385" s="292"/>
      <c r="S385" s="5"/>
      <c r="T385" s="5"/>
      <c r="U385" s="292"/>
      <c r="V385" s="5"/>
      <c r="W385"/>
      <c r="X385"/>
    </row>
    <row r="386" spans="1:24" s="4" customFormat="1" x14ac:dyDescent="0.2">
      <c r="A386" s="1"/>
      <c r="B386" s="140">
        <v>329</v>
      </c>
      <c r="C386" s="130" t="s">
        <v>120</v>
      </c>
      <c r="D386" s="149" t="e">
        <f t="shared" ref="D386:J386" si="105">SUM(D387:D387)</f>
        <v>#REF!</v>
      </c>
      <c r="E386" s="149">
        <f t="shared" si="105"/>
        <v>0</v>
      </c>
      <c r="F386" s="149">
        <f t="shared" si="105"/>
        <v>0</v>
      </c>
      <c r="G386" s="324">
        <f t="shared" si="105"/>
        <v>12134</v>
      </c>
      <c r="H386" s="296">
        <f t="shared" si="105"/>
        <v>11000</v>
      </c>
      <c r="I386" s="296">
        <f t="shared" si="105"/>
        <v>15000</v>
      </c>
      <c r="J386" s="324">
        <f t="shared" si="105"/>
        <v>22670</v>
      </c>
      <c r="K386" s="59">
        <f>J386/G386*100</f>
        <v>186.83039393439921</v>
      </c>
      <c r="L386" s="59">
        <f t="shared" si="103"/>
        <v>151.13333333333335</v>
      </c>
      <c r="M386" s="316"/>
      <c r="N386" s="316"/>
      <c r="O386" s="5"/>
      <c r="P386" s="5"/>
      <c r="Q386" s="308"/>
      <c r="R386" s="292"/>
      <c r="S386" s="5"/>
      <c r="T386" s="5"/>
      <c r="U386" s="292"/>
      <c r="V386" s="5"/>
      <c r="W386"/>
      <c r="X386"/>
    </row>
    <row r="387" spans="1:24" s="4" customFormat="1" x14ac:dyDescent="0.2">
      <c r="A387" s="1"/>
      <c r="B387" s="99">
        <v>3299</v>
      </c>
      <c r="C387" s="100" t="s">
        <v>120</v>
      </c>
      <c r="D387" s="150" t="e">
        <f>#REF!</f>
        <v>#REF!</v>
      </c>
      <c r="E387" s="150">
        <v>0</v>
      </c>
      <c r="F387" s="150"/>
      <c r="G387" s="328">
        <v>12134</v>
      </c>
      <c r="H387" s="326">
        <v>11000</v>
      </c>
      <c r="I387" s="326">
        <v>15000</v>
      </c>
      <c r="J387" s="328">
        <v>22670</v>
      </c>
      <c r="K387" s="77">
        <f>J387/G387*100</f>
        <v>186.83039393439921</v>
      </c>
      <c r="L387" s="77">
        <f>J387/I387*100</f>
        <v>151.13333333333335</v>
      </c>
      <c r="M387" s="316"/>
      <c r="N387" s="316"/>
      <c r="O387" s="5"/>
      <c r="P387" s="5"/>
      <c r="Q387" s="308"/>
      <c r="R387" s="292"/>
      <c r="S387" s="5"/>
      <c r="T387" s="5"/>
      <c r="U387" s="292"/>
      <c r="V387" s="5"/>
      <c r="W387"/>
      <c r="X387"/>
    </row>
    <row r="388" spans="1:24" s="4" customFormat="1" x14ac:dyDescent="0.2">
      <c r="A388" s="1"/>
      <c r="B388" s="93"/>
      <c r="C388" s="94" t="s">
        <v>141</v>
      </c>
      <c r="D388" s="179"/>
      <c r="E388" s="179"/>
      <c r="F388" s="179"/>
      <c r="G388" s="324">
        <f>G375</f>
        <v>20934</v>
      </c>
      <c r="H388" s="296">
        <f>H375</f>
        <v>21000</v>
      </c>
      <c r="I388" s="296">
        <f>I375</f>
        <v>27000</v>
      </c>
      <c r="J388" s="338">
        <f>J375</f>
        <v>37223.06</v>
      </c>
      <c r="K388" s="59">
        <f>J388/G388*100</f>
        <v>177.81150281838157</v>
      </c>
      <c r="L388" s="59">
        <f>J388/I388*100</f>
        <v>137.86318518518516</v>
      </c>
      <c r="M388" s="5"/>
      <c r="N388" s="5"/>
      <c r="O388" s="5"/>
      <c r="P388" s="5"/>
      <c r="Q388" s="308"/>
      <c r="R388" s="292"/>
      <c r="S388" s="5"/>
      <c r="T388" s="5"/>
      <c r="U388" s="292"/>
      <c r="V388" s="5"/>
      <c r="W388"/>
      <c r="X388"/>
    </row>
    <row r="389" spans="1:24" s="4" customFormat="1" x14ac:dyDescent="0.2">
      <c r="A389" s="1"/>
      <c r="B389" s="93"/>
      <c r="C389" s="94" t="s">
        <v>142</v>
      </c>
      <c r="D389" s="179"/>
      <c r="E389" s="179"/>
      <c r="F389" s="179"/>
      <c r="G389" s="429">
        <f>IF(G371&gt;G388,G371-G388,0)</f>
        <v>501</v>
      </c>
      <c r="H389" s="430">
        <f>IF(H371&gt;H388,H371-H388,0)</f>
        <v>0</v>
      </c>
      <c r="I389" s="430">
        <f>IF(I371&gt;I388,I371-I388,0)</f>
        <v>0</v>
      </c>
      <c r="J389" s="429">
        <f>IF(J371&gt;J388,J371-J388,0)</f>
        <v>2262.9400000000023</v>
      </c>
      <c r="K389" s="431">
        <v>0</v>
      </c>
      <c r="L389" s="343">
        <v>0</v>
      </c>
      <c r="M389" s="358"/>
      <c r="N389" s="358"/>
      <c r="O389" s="5"/>
      <c r="P389" s="5"/>
      <c r="Q389" s="308"/>
      <c r="R389" s="292"/>
      <c r="S389" s="5"/>
      <c r="T389" s="5"/>
      <c r="U389" s="292"/>
      <c r="V389" s="5"/>
      <c r="W389"/>
      <c r="X389"/>
    </row>
    <row r="390" spans="1:24" s="4" customFormat="1" x14ac:dyDescent="0.2">
      <c r="A390" s="1"/>
      <c r="B390" s="53"/>
      <c r="C390" s="54" t="s">
        <v>143</v>
      </c>
      <c r="D390" s="185"/>
      <c r="E390" s="185"/>
      <c r="F390" s="185"/>
      <c r="G390" s="339">
        <f>IF(G388&gt;G371,G388-G371,0)</f>
        <v>0</v>
      </c>
      <c r="H390" s="340">
        <f>IF(H388&gt;H371,H388-H371,0)</f>
        <v>0</v>
      </c>
      <c r="I390" s="340">
        <v>0</v>
      </c>
      <c r="J390" s="339">
        <f>IF(J388&gt;J371,J388-J371,0)</f>
        <v>0</v>
      </c>
      <c r="K390" s="343" t="s">
        <v>5</v>
      </c>
      <c r="L390" s="343" t="s">
        <v>5</v>
      </c>
      <c r="M390" s="14"/>
      <c r="N390" s="14"/>
      <c r="O390" s="5"/>
      <c r="P390" s="5"/>
      <c r="Q390" s="308"/>
      <c r="R390" s="292"/>
      <c r="S390" s="5"/>
      <c r="T390" s="5"/>
      <c r="U390" s="292"/>
      <c r="V390" s="5"/>
      <c r="W390"/>
      <c r="X390"/>
    </row>
    <row r="391" spans="1:24" s="4" customFormat="1" x14ac:dyDescent="0.2">
      <c r="A391" s="1"/>
      <c r="B391" s="191">
        <v>92211.21</v>
      </c>
      <c r="C391" s="191" t="s">
        <v>144</v>
      </c>
      <c r="D391" s="192"/>
      <c r="E391" s="192"/>
      <c r="F391" s="192"/>
      <c r="G391" s="450">
        <v>404</v>
      </c>
      <c r="H391" s="344">
        <v>0</v>
      </c>
      <c r="I391" s="344">
        <v>0</v>
      </c>
      <c r="J391" s="296">
        <v>404</v>
      </c>
      <c r="K391" s="77" t="s">
        <v>5</v>
      </c>
      <c r="L391" s="152" t="s">
        <v>5</v>
      </c>
      <c r="M391" s="310"/>
      <c r="N391" s="310"/>
      <c r="O391" s="5"/>
      <c r="P391" s="5"/>
      <c r="Q391" s="308"/>
      <c r="R391" s="292"/>
      <c r="S391" s="5"/>
      <c r="T391" s="5"/>
      <c r="U391" s="292"/>
      <c r="V391" s="5"/>
      <c r="W391"/>
      <c r="X391"/>
    </row>
    <row r="392" spans="1:24" s="4" customFormat="1" x14ac:dyDescent="0.2">
      <c r="A392" s="1"/>
      <c r="B392" s="252"/>
      <c r="C392" s="252" t="s">
        <v>172</v>
      </c>
      <c r="D392" s="253"/>
      <c r="E392" s="253"/>
      <c r="F392" s="253"/>
      <c r="G392" s="359">
        <f>G371</f>
        <v>21435</v>
      </c>
      <c r="H392" s="359">
        <f>H371</f>
        <v>21000</v>
      </c>
      <c r="I392" s="359">
        <f>I371</f>
        <v>27000</v>
      </c>
      <c r="J392" s="359">
        <f>J371</f>
        <v>39486</v>
      </c>
      <c r="K392" s="255">
        <f>J392/G392*100</f>
        <v>184.21273617914628</v>
      </c>
      <c r="L392" s="255">
        <f>J392/I392*100</f>
        <v>146.24444444444444</v>
      </c>
      <c r="M392" s="310"/>
      <c r="N392" s="310"/>
      <c r="O392" s="5"/>
      <c r="P392" s="5"/>
      <c r="Q392" s="308"/>
      <c r="R392" s="292"/>
      <c r="S392" s="5"/>
      <c r="T392" s="5"/>
      <c r="U392" s="292"/>
      <c r="V392" s="5"/>
      <c r="W392"/>
      <c r="X392"/>
    </row>
    <row r="393" spans="1:24" s="4" customFormat="1" x14ac:dyDescent="0.2">
      <c r="A393" s="1"/>
      <c r="B393" s="258"/>
      <c r="C393" s="258" t="s">
        <v>173</v>
      </c>
      <c r="D393" s="253" t="e">
        <f>D376+#REF!+#REF!+#REF!+D386</f>
        <v>#REF!</v>
      </c>
      <c r="E393" s="253" t="e">
        <f>E376+#REF!+#REF!+#REF!+E386</f>
        <v>#REF!</v>
      </c>
      <c r="F393" s="253" t="e">
        <f>F376+#REF!+#REF!+#REF!+F386</f>
        <v>#REF!</v>
      </c>
      <c r="G393" s="359">
        <f>G375</f>
        <v>20934</v>
      </c>
      <c r="H393" s="359">
        <f>H375</f>
        <v>21000</v>
      </c>
      <c r="I393" s="359">
        <f>I375</f>
        <v>27000</v>
      </c>
      <c r="J393" s="359">
        <f>J375</f>
        <v>37223.06</v>
      </c>
      <c r="K393" s="255">
        <f>J393/G393*100</f>
        <v>177.81150281838157</v>
      </c>
      <c r="L393" s="255">
        <f>J393/I393*100</f>
        <v>137.86318518518516</v>
      </c>
      <c r="M393" s="316"/>
      <c r="N393" s="316"/>
      <c r="O393" s="5"/>
      <c r="P393" s="5"/>
      <c r="Q393" s="308"/>
      <c r="R393" s="292"/>
      <c r="S393" s="5"/>
      <c r="T393" s="5"/>
      <c r="U393" s="292"/>
      <c r="V393" s="5"/>
      <c r="W393"/>
      <c r="X393"/>
    </row>
    <row r="394" spans="1:24" s="4" customFormat="1" x14ac:dyDescent="0.2">
      <c r="A394" s="1"/>
      <c r="B394" s="130"/>
      <c r="C394" s="130" t="s">
        <v>174</v>
      </c>
      <c r="D394" s="262"/>
      <c r="E394" s="262"/>
      <c r="F394" s="262"/>
      <c r="G394" s="339">
        <f>IF(G392&gt;G393,G392-G393,0)</f>
        <v>501</v>
      </c>
      <c r="H394" s="340">
        <f>IF(H392&gt;H393,H392-H393,0)</f>
        <v>0</v>
      </c>
      <c r="I394" s="340">
        <f>IF(I392&gt;I393,I392-I393,0)</f>
        <v>0</v>
      </c>
      <c r="J394" s="339">
        <f>IF(J392&gt;J393,J392-J393,0)</f>
        <v>2262.9400000000023</v>
      </c>
      <c r="K394" s="152" t="s">
        <v>5</v>
      </c>
      <c r="L394" s="264" t="s">
        <v>5</v>
      </c>
      <c r="M394" s="316"/>
      <c r="N394" s="316"/>
      <c r="O394" s="5"/>
      <c r="P394" s="5"/>
      <c r="Q394" s="308"/>
      <c r="R394" s="292"/>
      <c r="S394" s="5"/>
      <c r="T394" s="5"/>
      <c r="U394" s="292"/>
      <c r="V394" s="5"/>
      <c r="W394"/>
      <c r="X394"/>
    </row>
    <row r="395" spans="1:24" s="4" customFormat="1" x14ac:dyDescent="0.2">
      <c r="A395" s="1"/>
      <c r="B395" s="130"/>
      <c r="C395" s="130" t="s">
        <v>175</v>
      </c>
      <c r="D395" s="266"/>
      <c r="E395" s="266"/>
      <c r="F395" s="266"/>
      <c r="G395" s="339">
        <f>IF(G393&gt;G392,G393-G392,0)</f>
        <v>0</v>
      </c>
      <c r="H395" s="340">
        <f>IF(H393&gt;H392,H393-H392,0)</f>
        <v>0</v>
      </c>
      <c r="I395" s="340">
        <v>0</v>
      </c>
      <c r="J395" s="432">
        <f>IF(J393&gt;J392,J393-J392,0)</f>
        <v>0</v>
      </c>
      <c r="K395" s="152" t="s">
        <v>5</v>
      </c>
      <c r="L395" s="264">
        <v>0</v>
      </c>
      <c r="M395" s="316"/>
      <c r="N395" s="316"/>
      <c r="O395" s="5"/>
      <c r="P395" s="5"/>
      <c r="Q395" s="308"/>
      <c r="R395" s="292"/>
      <c r="S395" s="5"/>
      <c r="T395" s="5"/>
      <c r="U395" s="292"/>
      <c r="V395" s="5"/>
      <c r="W395"/>
      <c r="X395"/>
    </row>
    <row r="396" spans="1:24" s="4" customFormat="1" x14ac:dyDescent="0.2">
      <c r="A396" s="1"/>
      <c r="B396" s="130" t="s">
        <v>176</v>
      </c>
      <c r="C396" s="130" t="s">
        <v>177</v>
      </c>
      <c r="D396" s="266"/>
      <c r="E396" s="266"/>
      <c r="F396" s="266"/>
      <c r="G396" s="339">
        <v>404</v>
      </c>
      <c r="H396" s="340">
        <f>H391</f>
        <v>0</v>
      </c>
      <c r="I396" s="340">
        <f>I391</f>
        <v>0</v>
      </c>
      <c r="J396" s="339">
        <v>905</v>
      </c>
      <c r="K396" s="152">
        <f>J396/G396*100</f>
        <v>224.009900990099</v>
      </c>
      <c r="L396" s="264">
        <v>0</v>
      </c>
      <c r="M396" s="316"/>
      <c r="N396" s="316"/>
      <c r="O396" s="5"/>
      <c r="P396" s="5"/>
      <c r="Q396" s="308"/>
      <c r="R396" s="292"/>
      <c r="S396" s="5"/>
      <c r="T396" s="5"/>
      <c r="U396" s="292"/>
      <c r="V396" s="5"/>
      <c r="W396"/>
      <c r="X396"/>
    </row>
    <row r="397" spans="1:24" s="4" customFormat="1" x14ac:dyDescent="0.2">
      <c r="A397" s="1"/>
      <c r="B397" s="130" t="s">
        <v>178</v>
      </c>
      <c r="C397" s="130" t="s">
        <v>179</v>
      </c>
      <c r="D397" s="266"/>
      <c r="E397" s="266"/>
      <c r="F397" s="266"/>
      <c r="G397" s="324"/>
      <c r="H397" s="296">
        <v>0</v>
      </c>
      <c r="I397" s="296">
        <v>0</v>
      </c>
      <c r="J397" s="443"/>
      <c r="K397" s="141" t="s">
        <v>5</v>
      </c>
      <c r="L397" s="141" t="s">
        <v>5</v>
      </c>
      <c r="M397" s="316"/>
      <c r="N397" s="316"/>
      <c r="O397" s="5"/>
      <c r="P397" s="5"/>
      <c r="Q397" s="308"/>
      <c r="R397" s="292"/>
      <c r="S397" s="5"/>
      <c r="T397" s="5"/>
      <c r="U397" s="292"/>
      <c r="V397" s="5"/>
      <c r="W397"/>
      <c r="X397"/>
    </row>
    <row r="398" spans="1:24" s="4" customFormat="1" x14ac:dyDescent="0.2">
      <c r="A398" s="1"/>
      <c r="B398" s="275"/>
      <c r="C398" s="94" t="s">
        <v>236</v>
      </c>
      <c r="D398" s="266"/>
      <c r="E398" s="266"/>
      <c r="F398" s="266"/>
      <c r="G398" s="451">
        <v>905</v>
      </c>
      <c r="H398" s="296">
        <f>H394-H395+H396-H397</f>
        <v>0</v>
      </c>
      <c r="I398" s="296">
        <f>I393-I392-I395</f>
        <v>0</v>
      </c>
      <c r="J398" s="452">
        <f>J394-J395+J396-J397</f>
        <v>3167.9400000000023</v>
      </c>
      <c r="K398" s="278">
        <f>J398/G398*100</f>
        <v>350.04861878453062</v>
      </c>
      <c r="L398" s="278" t="s">
        <v>5</v>
      </c>
      <c r="M398" s="316"/>
      <c r="N398" s="316"/>
      <c r="O398" s="5"/>
      <c r="P398" s="5"/>
      <c r="Q398" s="308"/>
      <c r="R398" s="292"/>
      <c r="S398" s="5"/>
      <c r="T398" s="5"/>
      <c r="U398" s="292"/>
      <c r="V398" s="5"/>
      <c r="W398"/>
      <c r="X398"/>
    </row>
    <row r="399" spans="1:24" s="4" customFormat="1" x14ac:dyDescent="0.2">
      <c r="A399" s="1"/>
      <c r="B399" s="376"/>
      <c r="C399" s="377"/>
      <c r="D399" s="378"/>
      <c r="E399" s="378"/>
      <c r="F399" s="378"/>
      <c r="G399" s="380"/>
      <c r="H399" s="379"/>
      <c r="I399" s="379"/>
      <c r="J399" s="380"/>
      <c r="K399" s="381"/>
      <c r="L399" s="382"/>
      <c r="M399" s="316"/>
      <c r="N399" s="316"/>
      <c r="O399" s="5"/>
      <c r="P399" s="5"/>
      <c r="Q399" s="308"/>
      <c r="R399" s="292"/>
      <c r="S399" s="5"/>
      <c r="T399" s="5"/>
      <c r="U399" s="292"/>
      <c r="V399" s="5"/>
      <c r="W399"/>
      <c r="X399"/>
    </row>
    <row r="400" spans="1:24" s="4" customFormat="1" x14ac:dyDescent="0.2">
      <c r="A400" s="1"/>
      <c r="B400" s="549" t="s">
        <v>237</v>
      </c>
      <c r="C400" s="550"/>
      <c r="D400" s="550"/>
      <c r="E400" s="550"/>
      <c r="F400" s="550"/>
      <c r="G400" s="550"/>
      <c r="H400" s="550"/>
      <c r="I400" s="550"/>
      <c r="J400" s="550"/>
      <c r="K400" s="550"/>
      <c r="L400" s="551"/>
      <c r="M400" s="316"/>
      <c r="N400" s="316"/>
      <c r="O400" s="5"/>
      <c r="P400" s="5"/>
      <c r="Q400" s="308"/>
      <c r="R400" s="292"/>
      <c r="S400" s="5"/>
      <c r="T400" s="5"/>
      <c r="U400" s="292"/>
      <c r="V400" s="5"/>
      <c r="W400"/>
      <c r="X400"/>
    </row>
    <row r="401" spans="1:24" s="4" customFormat="1" x14ac:dyDescent="0.2">
      <c r="A401" s="1"/>
      <c r="B401" s="453"/>
      <c r="C401" s="454">
        <v>1</v>
      </c>
      <c r="D401" s="15"/>
      <c r="E401" s="15"/>
      <c r="F401" s="16"/>
      <c r="G401" s="309">
        <v>2</v>
      </c>
      <c r="H401" s="42">
        <v>3</v>
      </c>
      <c r="I401" s="42">
        <v>4</v>
      </c>
      <c r="J401" s="309">
        <v>5</v>
      </c>
      <c r="K401" s="424">
        <v>6</v>
      </c>
      <c r="L401" s="424">
        <v>7</v>
      </c>
      <c r="M401" s="316"/>
      <c r="N401" s="316"/>
      <c r="O401" s="5"/>
      <c r="P401" s="5"/>
      <c r="Q401" s="308"/>
      <c r="R401" s="292"/>
      <c r="S401" s="5"/>
      <c r="T401" s="5"/>
      <c r="U401" s="292"/>
      <c r="V401" s="5"/>
      <c r="W401"/>
      <c r="X401"/>
    </row>
    <row r="402" spans="1:24" s="4" customFormat="1" x14ac:dyDescent="0.2">
      <c r="A402" s="1"/>
      <c r="B402" s="552" t="s">
        <v>12</v>
      </c>
      <c r="C402" s="455" t="s">
        <v>13</v>
      </c>
      <c r="D402" s="456"/>
      <c r="E402" s="456"/>
      <c r="F402" s="456"/>
      <c r="G402" s="457" t="s">
        <v>14</v>
      </c>
      <c r="H402" s="35" t="s">
        <v>190</v>
      </c>
      <c r="I402" s="35" t="s">
        <v>16</v>
      </c>
      <c r="J402" s="457" t="s">
        <v>14</v>
      </c>
      <c r="K402" s="553" t="s">
        <v>17</v>
      </c>
      <c r="L402" s="553" t="s">
        <v>18</v>
      </c>
      <c r="M402" s="316"/>
      <c r="N402" s="316"/>
      <c r="O402" s="5"/>
      <c r="P402" s="5"/>
      <c r="Q402" s="308"/>
      <c r="R402" s="292"/>
      <c r="S402" s="5"/>
      <c r="T402" s="5"/>
      <c r="U402" s="292"/>
      <c r="V402" s="5"/>
      <c r="W402"/>
      <c r="X402"/>
    </row>
    <row r="403" spans="1:24" s="4" customFormat="1" ht="22.5" x14ac:dyDescent="0.2">
      <c r="A403" s="1"/>
      <c r="B403" s="552"/>
      <c r="C403" s="458" t="s">
        <v>27</v>
      </c>
      <c r="D403" s="46" t="s">
        <v>28</v>
      </c>
      <c r="E403" s="46" t="s">
        <v>29</v>
      </c>
      <c r="F403" s="46" t="s">
        <v>30</v>
      </c>
      <c r="G403" s="459" t="s">
        <v>31</v>
      </c>
      <c r="H403" s="460" t="s">
        <v>192</v>
      </c>
      <c r="I403" s="460" t="s">
        <v>33</v>
      </c>
      <c r="J403" s="459" t="s">
        <v>34</v>
      </c>
      <c r="K403" s="553"/>
      <c r="L403" s="553"/>
      <c r="M403" s="316"/>
      <c r="N403" s="316"/>
      <c r="O403" s="5"/>
      <c r="P403" s="5"/>
      <c r="Q403" s="308"/>
      <c r="R403" s="292"/>
      <c r="S403" s="5"/>
      <c r="T403" s="5"/>
      <c r="U403" s="292"/>
      <c r="V403" s="5"/>
      <c r="W403"/>
      <c r="X403"/>
    </row>
    <row r="404" spans="1:24" s="4" customFormat="1" x14ac:dyDescent="0.2">
      <c r="A404" s="1"/>
      <c r="B404" s="93">
        <v>6</v>
      </c>
      <c r="C404" s="94" t="s">
        <v>37</v>
      </c>
      <c r="D404" s="55"/>
      <c r="E404" s="55"/>
      <c r="F404" s="55"/>
      <c r="G404" s="324">
        <f>G405+G408</f>
        <v>7850430</v>
      </c>
      <c r="H404" s="296">
        <f t="shared" ref="G404:J406" si="106">H405</f>
        <v>7898677</v>
      </c>
      <c r="I404" s="296">
        <f t="shared" si="106"/>
        <v>7898677</v>
      </c>
      <c r="J404" s="324">
        <f>J405+J410</f>
        <v>8417983</v>
      </c>
      <c r="K404" s="141">
        <f>J404/G404*100</f>
        <v>107.22957850716458</v>
      </c>
      <c r="L404" s="141">
        <f>J404/I404*100</f>
        <v>106.57459470744277</v>
      </c>
      <c r="M404" s="316"/>
      <c r="N404" s="316"/>
      <c r="O404" s="5"/>
      <c r="P404" s="5"/>
      <c r="Q404" s="308"/>
      <c r="R404" s="292"/>
      <c r="S404" s="5"/>
      <c r="T404" s="5"/>
      <c r="U404" s="292"/>
      <c r="V404" s="5"/>
      <c r="W404"/>
      <c r="X404"/>
    </row>
    <row r="405" spans="1:24" s="4" customFormat="1" x14ac:dyDescent="0.2">
      <c r="A405" s="1"/>
      <c r="B405" s="53">
        <v>63</v>
      </c>
      <c r="C405" s="54" t="s">
        <v>38</v>
      </c>
      <c r="D405" s="55"/>
      <c r="E405" s="55"/>
      <c r="F405" s="56"/>
      <c r="G405" s="312">
        <f t="shared" si="106"/>
        <v>7813521</v>
      </c>
      <c r="H405" s="313">
        <f t="shared" si="106"/>
        <v>7898677</v>
      </c>
      <c r="I405" s="313">
        <f t="shared" si="106"/>
        <v>7898677</v>
      </c>
      <c r="J405" s="312">
        <f>J406+J408+J410</f>
        <v>8417583</v>
      </c>
      <c r="K405" s="59">
        <f>J405/G405*100</f>
        <v>107.7309832532606</v>
      </c>
      <c r="L405" s="59">
        <f>J405/I405*100</f>
        <v>106.56953056822047</v>
      </c>
      <c r="M405" s="316"/>
      <c r="N405" s="316"/>
      <c r="O405" s="5"/>
      <c r="P405" s="5"/>
      <c r="Q405" s="308"/>
      <c r="R405" s="292"/>
      <c r="S405" s="5"/>
      <c r="T405" s="5"/>
      <c r="U405" s="292"/>
      <c r="V405" s="5"/>
      <c r="W405"/>
      <c r="X405"/>
    </row>
    <row r="406" spans="1:24" s="4" customFormat="1" x14ac:dyDescent="0.2">
      <c r="A406" s="1"/>
      <c r="B406" s="65">
        <v>636</v>
      </c>
      <c r="C406" s="65" t="s">
        <v>49</v>
      </c>
      <c r="D406" s="66"/>
      <c r="E406" s="66"/>
      <c r="F406" s="67"/>
      <c r="G406" s="312">
        <f t="shared" si="106"/>
        <v>7813521</v>
      </c>
      <c r="H406" s="313">
        <f t="shared" si="106"/>
        <v>7898677</v>
      </c>
      <c r="I406" s="313">
        <f t="shared" si="106"/>
        <v>7898677</v>
      </c>
      <c r="J406" s="461">
        <f t="shared" si="106"/>
        <v>8371683</v>
      </c>
      <c r="K406" s="59">
        <f>J406/G406*100</f>
        <v>107.1435400250412</v>
      </c>
      <c r="L406" s="59">
        <f>J406/I406*100</f>
        <v>105.98842059246125</v>
      </c>
      <c r="M406" s="316"/>
      <c r="N406" s="316"/>
      <c r="O406" s="5"/>
      <c r="P406" s="5"/>
      <c r="Q406" s="308"/>
      <c r="R406" s="292"/>
      <c r="S406" s="5"/>
      <c r="T406" s="5"/>
      <c r="U406" s="292"/>
      <c r="V406" s="5"/>
      <c r="W406"/>
      <c r="X406"/>
    </row>
    <row r="407" spans="1:24" s="4" customFormat="1" x14ac:dyDescent="0.2">
      <c r="A407" s="1"/>
      <c r="B407" s="71">
        <v>6361</v>
      </c>
      <c r="C407" s="71" t="s">
        <v>49</v>
      </c>
      <c r="D407" s="72"/>
      <c r="E407" s="72"/>
      <c r="F407" s="73"/>
      <c r="G407" s="82">
        <v>7813521</v>
      </c>
      <c r="H407" s="317">
        <v>7898677</v>
      </c>
      <c r="I407" s="317">
        <v>7898677</v>
      </c>
      <c r="J407" s="82">
        <v>8371683</v>
      </c>
      <c r="K407" s="76">
        <f>J407/G407*100</f>
        <v>107.1435400250412</v>
      </c>
      <c r="L407" s="77">
        <f>J407/I407*100</f>
        <v>105.98842059246125</v>
      </c>
      <c r="M407" s="316"/>
      <c r="N407" s="316"/>
      <c r="O407" s="5"/>
      <c r="P407" s="5"/>
      <c r="Q407" s="308"/>
      <c r="R407" s="292"/>
      <c r="S407" s="5"/>
      <c r="T407" s="5"/>
      <c r="U407" s="292"/>
      <c r="V407" s="5"/>
      <c r="W407"/>
      <c r="X407"/>
    </row>
    <row r="408" spans="1:24" s="4" customFormat="1" x14ac:dyDescent="0.2">
      <c r="A408" s="1"/>
      <c r="B408" s="65">
        <v>638</v>
      </c>
      <c r="C408" s="65" t="s">
        <v>53</v>
      </c>
      <c r="D408" s="72"/>
      <c r="E408" s="72"/>
      <c r="F408" s="73"/>
      <c r="G408" s="90">
        <f>G409</f>
        <v>36909</v>
      </c>
      <c r="H408" s="317">
        <v>0</v>
      </c>
      <c r="I408" s="317">
        <v>0</v>
      </c>
      <c r="J408" s="90">
        <f>J409</f>
        <v>45500</v>
      </c>
      <c r="K408" s="76">
        <f t="shared" ref="K408:K423" si="107">J408/G408*100</f>
        <v>123.27616570484163</v>
      </c>
      <c r="L408" s="77" t="e">
        <f t="shared" ref="L408:L437" si="108">J408/I408*100</f>
        <v>#DIV/0!</v>
      </c>
      <c r="M408" s="316"/>
      <c r="N408" s="316"/>
      <c r="O408" s="5"/>
      <c r="P408" s="5"/>
      <c r="Q408" s="308"/>
      <c r="R408" s="292"/>
      <c r="S408" s="5"/>
      <c r="T408" s="5"/>
      <c r="U408" s="292"/>
      <c r="V408" s="5"/>
      <c r="W408"/>
      <c r="X408"/>
    </row>
    <row r="409" spans="1:24" s="4" customFormat="1" x14ac:dyDescent="0.2">
      <c r="A409" s="1"/>
      <c r="B409" s="71">
        <v>6381</v>
      </c>
      <c r="C409" s="71" t="s">
        <v>54</v>
      </c>
      <c r="D409" s="72"/>
      <c r="E409" s="72"/>
      <c r="F409" s="73"/>
      <c r="G409" s="82">
        <v>36909</v>
      </c>
      <c r="H409" s="317">
        <v>0</v>
      </c>
      <c r="I409" s="317">
        <v>0</v>
      </c>
      <c r="J409" s="82">
        <v>45500</v>
      </c>
      <c r="K409" s="76">
        <f t="shared" si="107"/>
        <v>123.27616570484163</v>
      </c>
      <c r="L409" s="77" t="e">
        <f t="shared" si="108"/>
        <v>#DIV/0!</v>
      </c>
      <c r="M409" s="316"/>
      <c r="N409" s="316"/>
      <c r="O409" s="5"/>
      <c r="P409" s="5"/>
      <c r="Q409" s="308"/>
      <c r="R409" s="292"/>
      <c r="S409" s="5"/>
      <c r="T409" s="5"/>
      <c r="U409" s="292"/>
      <c r="V409" s="5"/>
      <c r="W409"/>
      <c r="X409"/>
    </row>
    <row r="410" spans="1:24" s="4" customFormat="1" x14ac:dyDescent="0.2">
      <c r="A410" s="1"/>
      <c r="B410" s="65">
        <v>65</v>
      </c>
      <c r="C410" s="65" t="s">
        <v>238</v>
      </c>
      <c r="D410" s="72"/>
      <c r="E410" s="72"/>
      <c r="F410" s="73"/>
      <c r="G410" s="82"/>
      <c r="H410" s="317"/>
      <c r="I410" s="317"/>
      <c r="J410" s="462">
        <v>400</v>
      </c>
      <c r="K410" s="76" t="e">
        <f t="shared" si="107"/>
        <v>#DIV/0!</v>
      </c>
      <c r="L410" s="77" t="e">
        <f t="shared" si="108"/>
        <v>#DIV/0!</v>
      </c>
      <c r="M410" s="316"/>
      <c r="N410" s="316"/>
      <c r="O410" s="5"/>
      <c r="P410" s="5"/>
      <c r="Q410" s="308"/>
      <c r="R410" s="292"/>
      <c r="S410" s="5"/>
      <c r="T410" s="5"/>
      <c r="U410" s="292"/>
      <c r="V410" s="5"/>
      <c r="W410"/>
      <c r="X410"/>
    </row>
    <row r="411" spans="1:24" s="4" customFormat="1" x14ac:dyDescent="0.2">
      <c r="A411" s="1"/>
      <c r="B411" s="65">
        <v>652</v>
      </c>
      <c r="C411" s="71" t="s">
        <v>63</v>
      </c>
      <c r="D411" s="72"/>
      <c r="E411" s="72"/>
      <c r="F411" s="73"/>
      <c r="G411" s="82"/>
      <c r="H411" s="317"/>
      <c r="I411" s="317"/>
      <c r="J411" s="82">
        <v>400</v>
      </c>
      <c r="K411" s="76" t="e">
        <f t="shared" si="107"/>
        <v>#DIV/0!</v>
      </c>
      <c r="L411" s="77" t="e">
        <f t="shared" si="108"/>
        <v>#DIV/0!</v>
      </c>
      <c r="M411" s="316"/>
      <c r="N411" s="316"/>
      <c r="O411" s="5"/>
      <c r="P411" s="5"/>
      <c r="Q411" s="308"/>
      <c r="R411" s="292"/>
      <c r="S411" s="5"/>
      <c r="T411" s="5"/>
      <c r="U411" s="292"/>
      <c r="V411" s="5"/>
      <c r="W411"/>
      <c r="X411"/>
    </row>
    <row r="412" spans="1:24" s="4" customFormat="1" x14ac:dyDescent="0.2">
      <c r="A412" s="1"/>
      <c r="B412" s="71">
        <v>6526</v>
      </c>
      <c r="C412" s="71" t="s">
        <v>64</v>
      </c>
      <c r="D412" s="72"/>
      <c r="E412" s="72"/>
      <c r="F412" s="73"/>
      <c r="G412" s="82"/>
      <c r="H412" s="317"/>
      <c r="I412" s="317"/>
      <c r="J412" s="82"/>
      <c r="K412" s="76" t="e">
        <f t="shared" si="107"/>
        <v>#DIV/0!</v>
      </c>
      <c r="L412" s="77" t="e">
        <f t="shared" si="108"/>
        <v>#DIV/0!</v>
      </c>
      <c r="M412" s="316"/>
      <c r="N412" s="316"/>
      <c r="O412" s="5"/>
      <c r="P412" s="5"/>
      <c r="Q412" s="308"/>
      <c r="R412" s="292"/>
      <c r="S412" s="5"/>
      <c r="T412" s="5"/>
      <c r="U412" s="292"/>
      <c r="V412" s="5"/>
      <c r="W412"/>
      <c r="X412"/>
    </row>
    <row r="413" spans="1:24" s="4" customFormat="1" x14ac:dyDescent="0.2">
      <c r="A413" s="1"/>
      <c r="B413" s="130">
        <v>3</v>
      </c>
      <c r="C413" s="130" t="s">
        <v>77</v>
      </c>
      <c r="D413" s="138"/>
      <c r="E413" s="138"/>
      <c r="F413" s="139"/>
      <c r="G413" s="312">
        <f>G414+G423+G441</f>
        <v>7854546</v>
      </c>
      <c r="H413" s="313">
        <f>H414+H423+H441</f>
        <v>7898677</v>
      </c>
      <c r="I413" s="313" t="e">
        <f>I414+I423+I441</f>
        <v>#VALUE!</v>
      </c>
      <c r="J413" s="312">
        <f>J414+J423+J441</f>
        <v>8413212.3200000003</v>
      </c>
      <c r="K413" s="59">
        <f t="shared" si="107"/>
        <v>107.11264941347342</v>
      </c>
      <c r="L413" s="59" t="e">
        <f t="shared" si="108"/>
        <v>#VALUE!</v>
      </c>
      <c r="M413" s="316"/>
      <c r="N413" s="316"/>
      <c r="O413" s="5"/>
      <c r="P413" s="5"/>
      <c r="Q413" s="308"/>
      <c r="R413" s="292"/>
      <c r="S413" s="5"/>
      <c r="T413" s="5"/>
      <c r="U413" s="292"/>
      <c r="V413" s="5"/>
      <c r="W413"/>
      <c r="X413"/>
    </row>
    <row r="414" spans="1:24" s="4" customFormat="1" ht="13.5" customHeight="1" x14ac:dyDescent="0.2">
      <c r="A414" s="1"/>
      <c r="B414" s="140">
        <v>31</v>
      </c>
      <c r="C414" s="130" t="s">
        <v>78</v>
      </c>
      <c r="D414" s="55"/>
      <c r="E414" s="55"/>
      <c r="F414" s="55"/>
      <c r="G414" s="324">
        <f>G415+G418+G420</f>
        <v>7781738</v>
      </c>
      <c r="H414" s="296">
        <f>H415+H420+H418</f>
        <v>7745532</v>
      </c>
      <c r="I414" s="296">
        <f>I415+I420+I418</f>
        <v>8979432</v>
      </c>
      <c r="J414" s="324">
        <f>J415+J418+J420</f>
        <v>8327569</v>
      </c>
      <c r="K414" s="141">
        <f t="shared" si="107"/>
        <v>107.01425568427001</v>
      </c>
      <c r="L414" s="141">
        <f t="shared" si="108"/>
        <v>92.740487371584308</v>
      </c>
      <c r="M414" s="316"/>
      <c r="N414" s="316"/>
      <c r="O414" s="5"/>
      <c r="P414" s="5"/>
      <c r="Q414" s="308"/>
      <c r="R414" s="292"/>
      <c r="S414" s="5"/>
      <c r="T414" s="5"/>
      <c r="U414" s="292"/>
      <c r="V414" s="5"/>
      <c r="W414"/>
      <c r="X414"/>
    </row>
    <row r="415" spans="1:24" s="4" customFormat="1" x14ac:dyDescent="0.2">
      <c r="A415" s="1"/>
      <c r="B415" s="140">
        <v>311</v>
      </c>
      <c r="C415" s="130" t="s">
        <v>79</v>
      </c>
      <c r="D415" s="55"/>
      <c r="E415" s="55"/>
      <c r="F415" s="55"/>
      <c r="G415" s="324">
        <f>G416+G417</f>
        <v>6514885</v>
      </c>
      <c r="H415" s="296">
        <f>H416+H417</f>
        <v>6440800</v>
      </c>
      <c r="I415" s="296">
        <f>I416+I417</f>
        <v>7525800</v>
      </c>
      <c r="J415" s="324">
        <f>J416+J417</f>
        <v>6926832</v>
      </c>
      <c r="K415" s="141">
        <f t="shared" si="107"/>
        <v>106.32316610346922</v>
      </c>
      <c r="L415" s="141">
        <f t="shared" si="108"/>
        <v>92.041138483616365</v>
      </c>
      <c r="M415" s="316"/>
      <c r="N415" s="316"/>
      <c r="O415" s="5"/>
      <c r="P415" s="5"/>
      <c r="Q415" s="308"/>
      <c r="R415" s="292"/>
      <c r="S415" s="5"/>
      <c r="T415" s="5"/>
      <c r="U415" s="292"/>
      <c r="V415" s="5"/>
      <c r="W415"/>
      <c r="X415"/>
    </row>
    <row r="416" spans="1:24" s="4" customFormat="1" x14ac:dyDescent="0.2">
      <c r="A416" s="1"/>
      <c r="B416" s="99">
        <v>3111</v>
      </c>
      <c r="C416" s="100" t="s">
        <v>81</v>
      </c>
      <c r="D416" s="46"/>
      <c r="E416" s="46"/>
      <c r="F416" s="47"/>
      <c r="G416" s="325">
        <v>6404755</v>
      </c>
      <c r="H416" s="317">
        <v>6360800</v>
      </c>
      <c r="I416" s="317">
        <v>7410800</v>
      </c>
      <c r="J416" s="325">
        <v>6816165</v>
      </c>
      <c r="K416" s="77">
        <f t="shared" si="107"/>
        <v>106.42350878370837</v>
      </c>
      <c r="L416" s="77">
        <f t="shared" si="108"/>
        <v>91.976102445080159</v>
      </c>
      <c r="M416" s="316"/>
      <c r="N416" s="316"/>
      <c r="O416" s="5"/>
      <c r="P416" s="5"/>
      <c r="Q416" s="308"/>
      <c r="R416" s="292"/>
      <c r="S416" s="5"/>
      <c r="T416" s="5"/>
      <c r="U416" s="292"/>
      <c r="V416" s="5"/>
      <c r="W416"/>
      <c r="X416"/>
    </row>
    <row r="417" spans="1:24" s="4" customFormat="1" x14ac:dyDescent="0.2">
      <c r="A417" s="1"/>
      <c r="B417" s="99">
        <v>3113</v>
      </c>
      <c r="C417" s="100" t="s">
        <v>82</v>
      </c>
      <c r="D417" s="46"/>
      <c r="E417" s="46"/>
      <c r="F417" s="47"/>
      <c r="G417" s="325">
        <v>110130</v>
      </c>
      <c r="H417" s="317">
        <v>80000</v>
      </c>
      <c r="I417" s="317">
        <v>115000</v>
      </c>
      <c r="J417" s="325">
        <v>110667</v>
      </c>
      <c r="K417" s="77">
        <f t="shared" si="107"/>
        <v>100.48760555706893</v>
      </c>
      <c r="L417" s="77">
        <f t="shared" si="108"/>
        <v>96.232173913043468</v>
      </c>
      <c r="M417" s="316"/>
      <c r="N417" s="316"/>
      <c r="O417" s="5"/>
      <c r="P417" s="5"/>
      <c r="Q417" s="308"/>
      <c r="R417" s="292"/>
      <c r="S417" s="5"/>
      <c r="T417" s="5"/>
      <c r="U417" s="292"/>
      <c r="V417" s="5"/>
      <c r="W417"/>
      <c r="X417"/>
    </row>
    <row r="418" spans="1:24" s="4" customFormat="1" x14ac:dyDescent="0.2">
      <c r="A418" s="1"/>
      <c r="B418" s="140">
        <v>312</v>
      </c>
      <c r="C418" s="130" t="s">
        <v>84</v>
      </c>
      <c r="D418" s="55"/>
      <c r="E418" s="55"/>
      <c r="F418" s="56"/>
      <c r="G418" s="312">
        <f>G419</f>
        <v>234826</v>
      </c>
      <c r="H418" s="313">
        <f>H419</f>
        <v>242000</v>
      </c>
      <c r="I418" s="313">
        <f>I419</f>
        <v>297800</v>
      </c>
      <c r="J418" s="312">
        <f>J419</f>
        <v>300408</v>
      </c>
      <c r="K418" s="59">
        <f t="shared" si="107"/>
        <v>127.92791258208204</v>
      </c>
      <c r="L418" s="59">
        <f t="shared" si="108"/>
        <v>100.8757555406313</v>
      </c>
      <c r="M418" s="316"/>
      <c r="N418" s="316"/>
      <c r="O418" s="5"/>
      <c r="P418" s="5"/>
      <c r="Q418" s="308"/>
      <c r="R418" s="292"/>
      <c r="S418" s="5"/>
      <c r="T418" s="5"/>
      <c r="U418" s="292"/>
      <c r="V418" s="5"/>
      <c r="W418"/>
      <c r="X418"/>
    </row>
    <row r="419" spans="1:24" s="4" customFormat="1" x14ac:dyDescent="0.2">
      <c r="A419" s="1"/>
      <c r="B419" s="99">
        <v>3121</v>
      </c>
      <c r="C419" s="100" t="s">
        <v>84</v>
      </c>
      <c r="D419" s="46"/>
      <c r="E419" s="46"/>
      <c r="F419" s="46"/>
      <c r="G419" s="82">
        <v>234826</v>
      </c>
      <c r="H419" s="326">
        <v>242000</v>
      </c>
      <c r="I419" s="326">
        <v>297800</v>
      </c>
      <c r="J419" s="82">
        <v>300408</v>
      </c>
      <c r="K419" s="77">
        <f t="shared" si="107"/>
        <v>127.92791258208204</v>
      </c>
      <c r="L419" s="77">
        <f>J419/I419*100</f>
        <v>100.8757555406313</v>
      </c>
      <c r="M419" s="316"/>
      <c r="N419" s="316"/>
      <c r="O419" s="5"/>
      <c r="P419" s="5"/>
      <c r="Q419" s="308"/>
      <c r="R419" s="292"/>
      <c r="S419" s="5"/>
      <c r="T419" s="5"/>
      <c r="U419" s="292"/>
      <c r="V419" s="5"/>
      <c r="W419"/>
      <c r="X419"/>
    </row>
    <row r="420" spans="1:24" s="4" customFormat="1" x14ac:dyDescent="0.2">
      <c r="A420" s="1"/>
      <c r="B420" s="140">
        <v>313</v>
      </c>
      <c r="C420" s="130" t="s">
        <v>87</v>
      </c>
      <c r="D420" s="55"/>
      <c r="E420" s="55"/>
      <c r="F420" s="55"/>
      <c r="G420" s="324">
        <f>G421+G422</f>
        <v>1032027</v>
      </c>
      <c r="H420" s="296">
        <f>H421+H422</f>
        <v>1062732</v>
      </c>
      <c r="I420" s="296">
        <f>I421+I422</f>
        <v>1155832</v>
      </c>
      <c r="J420" s="324">
        <f>J421+J422</f>
        <v>1100329</v>
      </c>
      <c r="K420" s="59">
        <f t="shared" si="107"/>
        <v>106.61823770114542</v>
      </c>
      <c r="L420" s="59">
        <f t="shared" si="108"/>
        <v>95.198004554295096</v>
      </c>
      <c r="M420" s="316"/>
      <c r="N420" s="316"/>
      <c r="O420" s="5"/>
      <c r="P420" s="5"/>
      <c r="Q420" s="308"/>
      <c r="R420" s="292"/>
      <c r="S420" s="5"/>
      <c r="T420" s="5"/>
      <c r="U420" s="292"/>
      <c r="V420" s="5"/>
      <c r="W420"/>
      <c r="X420"/>
    </row>
    <row r="421" spans="1:24" s="4" customFormat="1" x14ac:dyDescent="0.2">
      <c r="A421" s="1"/>
      <c r="B421" s="99">
        <v>3132</v>
      </c>
      <c r="C421" s="100" t="s">
        <v>89</v>
      </c>
      <c r="D421" s="46"/>
      <c r="E421" s="46"/>
      <c r="F421" s="47"/>
      <c r="G421" s="82">
        <v>1030849</v>
      </c>
      <c r="H421" s="317">
        <v>1062732</v>
      </c>
      <c r="I421" s="317">
        <v>1152732</v>
      </c>
      <c r="J421" s="82">
        <v>1099066</v>
      </c>
      <c r="K421" s="77">
        <f t="shared" si="107"/>
        <v>106.61755504443424</v>
      </c>
      <c r="L421" s="77">
        <f t="shared" si="108"/>
        <v>95.344451268811838</v>
      </c>
      <c r="M421" s="316"/>
      <c r="N421" s="316"/>
      <c r="O421" s="5"/>
      <c r="P421" s="5"/>
      <c r="Q421" s="308"/>
      <c r="R421" s="292"/>
      <c r="S421" s="5"/>
      <c r="T421" s="5"/>
      <c r="U421" s="292"/>
      <c r="V421" s="5"/>
      <c r="W421"/>
      <c r="X421"/>
    </row>
    <row r="422" spans="1:24" s="4" customFormat="1" x14ac:dyDescent="0.2">
      <c r="A422" s="1"/>
      <c r="B422" s="99">
        <v>3133</v>
      </c>
      <c r="C422" s="100" t="s">
        <v>90</v>
      </c>
      <c r="D422" s="46"/>
      <c r="E422" s="46"/>
      <c r="F422" s="47"/>
      <c r="G422" s="82">
        <v>1178</v>
      </c>
      <c r="H422" s="317">
        <v>0</v>
      </c>
      <c r="I422" s="317">
        <v>3100</v>
      </c>
      <c r="J422" s="82">
        <v>1263</v>
      </c>
      <c r="K422" s="77">
        <f t="shared" si="107"/>
        <v>107.21561969439728</v>
      </c>
      <c r="L422" s="77">
        <v>0</v>
      </c>
      <c r="M422" s="316"/>
      <c r="N422" s="316"/>
      <c r="O422" s="5"/>
      <c r="P422" s="5"/>
      <c r="Q422" s="308"/>
      <c r="R422" s="292"/>
      <c r="S422" s="5"/>
      <c r="T422" s="5"/>
      <c r="U422" s="292"/>
      <c r="V422" s="5"/>
      <c r="W422"/>
      <c r="X422"/>
    </row>
    <row r="423" spans="1:24" s="4" customFormat="1" x14ac:dyDescent="0.2">
      <c r="A423" s="1"/>
      <c r="B423" s="140">
        <v>32</v>
      </c>
      <c r="C423" s="130" t="s">
        <v>91</v>
      </c>
      <c r="D423" s="148" t="e">
        <f>#REF!+#REF!+#REF!</f>
        <v>#REF!</v>
      </c>
      <c r="E423" s="148" t="e">
        <f>#REF!+#REF!+#REF!</f>
        <v>#REF!</v>
      </c>
      <c r="F423" s="148" t="e">
        <f>#REF!+#REF!+#REF!</f>
        <v>#REF!</v>
      </c>
      <c r="G423" s="324">
        <f>G424+G427+G431+G436</f>
        <v>51026</v>
      </c>
      <c r="H423" s="296">
        <f>H424+H427+H431+H434+H436</f>
        <v>83540</v>
      </c>
      <c r="I423" s="296">
        <f>I424+I427+I431+I434+I436</f>
        <v>80106</v>
      </c>
      <c r="J423" s="324">
        <f>J424+J427+J431+J434+J436</f>
        <v>55418.5</v>
      </c>
      <c r="K423" s="59">
        <f t="shared" si="107"/>
        <v>108.60835652412494</v>
      </c>
      <c r="L423" s="59">
        <f t="shared" si="108"/>
        <v>69.181459566074949</v>
      </c>
      <c r="M423" s="5"/>
      <c r="N423" s="5"/>
      <c r="O423" s="5"/>
      <c r="P423" s="5"/>
      <c r="Q423" s="308"/>
      <c r="R423" s="292"/>
      <c r="S423" s="5"/>
      <c r="T423" s="5"/>
      <c r="U423" s="292"/>
      <c r="V423" s="5"/>
      <c r="W423"/>
      <c r="X423"/>
    </row>
    <row r="424" spans="1:24" s="4" customFormat="1" x14ac:dyDescent="0.2">
      <c r="A424" s="1"/>
      <c r="B424" s="140">
        <v>321</v>
      </c>
      <c r="C424" s="130" t="s">
        <v>92</v>
      </c>
      <c r="D424" s="149" t="e">
        <f>SUM(D425:D425)</f>
        <v>#REF!</v>
      </c>
      <c r="E424" s="149">
        <f>SUM(E425:E425)</f>
        <v>4268.28</v>
      </c>
      <c r="F424" s="149">
        <f>SUM(F425:F425)</f>
        <v>1048</v>
      </c>
      <c r="G424" s="324">
        <f>SUM(G425:G426)</f>
        <v>0</v>
      </c>
      <c r="H424" s="296">
        <f>SUM(H425:H426)</f>
        <v>4500</v>
      </c>
      <c r="I424" s="296">
        <f>SUM(I425:I426)</f>
        <v>500</v>
      </c>
      <c r="J424" s="328">
        <v>0</v>
      </c>
      <c r="K424" s="59" t="e">
        <f>J424/G424*100</f>
        <v>#DIV/0!</v>
      </c>
      <c r="L424" s="59">
        <f t="shared" si="108"/>
        <v>0</v>
      </c>
      <c r="M424" s="5"/>
      <c r="N424" s="5"/>
      <c r="O424" s="5"/>
      <c r="P424" s="5"/>
      <c r="Q424" s="308"/>
      <c r="R424" s="292"/>
      <c r="S424" s="5"/>
      <c r="T424" s="5"/>
      <c r="U424" s="292"/>
      <c r="V424" s="5"/>
      <c r="W424"/>
      <c r="X424"/>
    </row>
    <row r="425" spans="1:24" s="4" customFormat="1" x14ac:dyDescent="0.2">
      <c r="A425" s="1"/>
      <c r="B425" s="99">
        <v>3211</v>
      </c>
      <c r="C425" s="100" t="s">
        <v>94</v>
      </c>
      <c r="D425" s="150" t="e">
        <f>#REF!</f>
        <v>#REF!</v>
      </c>
      <c r="E425" s="150">
        <v>4268.28</v>
      </c>
      <c r="F425" s="150">
        <v>1048</v>
      </c>
      <c r="G425" s="328">
        <v>0</v>
      </c>
      <c r="H425" s="326">
        <v>4000</v>
      </c>
      <c r="I425" s="326">
        <v>0</v>
      </c>
      <c r="J425" s="328">
        <v>0</v>
      </c>
      <c r="K425" s="77" t="e">
        <f>J425/G425*100</f>
        <v>#DIV/0!</v>
      </c>
      <c r="L425" s="77" t="e">
        <f t="shared" si="108"/>
        <v>#DIV/0!</v>
      </c>
      <c r="M425" s="358"/>
      <c r="N425" s="358"/>
      <c r="O425" s="5"/>
      <c r="P425" s="5"/>
      <c r="Q425" s="308"/>
      <c r="R425" s="292"/>
      <c r="S425" s="5"/>
      <c r="T425" s="5"/>
      <c r="U425" s="292"/>
      <c r="V425" s="5"/>
      <c r="W425"/>
      <c r="X425"/>
    </row>
    <row r="426" spans="1:24" s="4" customFormat="1" x14ac:dyDescent="0.2">
      <c r="A426" s="1"/>
      <c r="B426" s="99">
        <v>3213</v>
      </c>
      <c r="C426" s="100" t="s">
        <v>239</v>
      </c>
      <c r="D426" s="150"/>
      <c r="E426" s="150"/>
      <c r="F426" s="150"/>
      <c r="G426" s="328">
        <v>0</v>
      </c>
      <c r="H426" s="326">
        <v>500</v>
      </c>
      <c r="I426" s="326">
        <v>500</v>
      </c>
      <c r="J426" s="328">
        <v>0</v>
      </c>
      <c r="K426" s="77"/>
      <c r="L426" s="77">
        <f t="shared" si="108"/>
        <v>0</v>
      </c>
      <c r="M426" s="14"/>
      <c r="N426" s="14"/>
      <c r="O426" s="5"/>
      <c r="P426" s="5"/>
      <c r="Q426" s="308"/>
      <c r="R426" s="292"/>
      <c r="S426" s="5"/>
      <c r="T426" s="5"/>
      <c r="U426" s="292"/>
      <c r="V426" s="5"/>
      <c r="W426"/>
      <c r="X426"/>
    </row>
    <row r="427" spans="1:24" s="4" customFormat="1" x14ac:dyDescent="0.2">
      <c r="A427" s="1"/>
      <c r="B427" s="140">
        <v>322</v>
      </c>
      <c r="C427" s="130" t="s">
        <v>98</v>
      </c>
      <c r="D427" s="149" t="e">
        <f t="shared" ref="D427:J427" si="109">SUM(D428:D430)</f>
        <v>#REF!</v>
      </c>
      <c r="E427" s="149">
        <f t="shared" si="109"/>
        <v>23243.08</v>
      </c>
      <c r="F427" s="149">
        <f t="shared" si="109"/>
        <v>2950.83</v>
      </c>
      <c r="G427" s="324">
        <f t="shared" si="109"/>
        <v>0</v>
      </c>
      <c r="H427" s="296">
        <f t="shared" si="109"/>
        <v>2500</v>
      </c>
      <c r="I427" s="296">
        <f t="shared" ref="I427" si="110">SUM(I428:I430)</f>
        <v>3106</v>
      </c>
      <c r="J427" s="324">
        <f t="shared" si="109"/>
        <v>0</v>
      </c>
      <c r="K427" s="59" t="e">
        <f>J427/G427*100</f>
        <v>#DIV/0!</v>
      </c>
      <c r="L427" s="77">
        <f t="shared" si="108"/>
        <v>0</v>
      </c>
      <c r="M427" s="14"/>
      <c r="N427" s="14"/>
      <c r="O427" s="5"/>
      <c r="P427" s="5"/>
      <c r="Q427" s="308"/>
      <c r="R427" s="292"/>
      <c r="S427" s="5"/>
      <c r="T427" s="5"/>
      <c r="U427" s="292"/>
      <c r="V427" s="5"/>
      <c r="W427"/>
      <c r="X427"/>
    </row>
    <row r="428" spans="1:24" s="4" customFormat="1" x14ac:dyDescent="0.2">
      <c r="A428" s="1"/>
      <c r="B428" s="99">
        <v>3221</v>
      </c>
      <c r="C428" s="100" t="s">
        <v>99</v>
      </c>
      <c r="D428" s="150" t="e">
        <f>#REF!</f>
        <v>#REF!</v>
      </c>
      <c r="E428" s="150">
        <v>20732.68</v>
      </c>
      <c r="F428" s="150">
        <v>2950.83</v>
      </c>
      <c r="G428" s="328">
        <v>0</v>
      </c>
      <c r="H428" s="326">
        <v>2500</v>
      </c>
      <c r="I428" s="326">
        <v>2500</v>
      </c>
      <c r="J428" s="328">
        <v>0</v>
      </c>
      <c r="K428" s="77" t="e">
        <f>J428/G428*100</f>
        <v>#DIV/0!</v>
      </c>
      <c r="L428" s="77">
        <f t="shared" si="108"/>
        <v>0</v>
      </c>
      <c r="M428" s="14"/>
      <c r="N428" s="14"/>
      <c r="O428" s="5"/>
      <c r="P428" s="5"/>
      <c r="Q428" s="308"/>
      <c r="R428" s="292"/>
      <c r="S428" s="5"/>
      <c r="T428" s="5"/>
      <c r="U428" s="292"/>
      <c r="V428" s="5"/>
      <c r="W428"/>
      <c r="X428"/>
    </row>
    <row r="429" spans="1:24" s="4" customFormat="1" x14ac:dyDescent="0.2">
      <c r="A429" s="1"/>
      <c r="B429" s="99">
        <v>3222</v>
      </c>
      <c r="C429" s="100" t="s">
        <v>101</v>
      </c>
      <c r="D429" s="150"/>
      <c r="E429" s="150"/>
      <c r="F429" s="150"/>
      <c r="G429" s="328">
        <v>0</v>
      </c>
      <c r="H429" s="326">
        <v>0</v>
      </c>
      <c r="I429" s="326">
        <v>606</v>
      </c>
      <c r="J429" s="328">
        <v>0</v>
      </c>
      <c r="K429" s="77" t="s">
        <v>5</v>
      </c>
      <c r="L429" s="77">
        <f t="shared" si="108"/>
        <v>0</v>
      </c>
      <c r="M429" s="14"/>
      <c r="N429" s="14"/>
      <c r="O429" s="5"/>
      <c r="P429" s="5"/>
      <c r="Q429" s="308"/>
      <c r="R429" s="292"/>
      <c r="S429" s="5"/>
      <c r="T429" s="5"/>
      <c r="U429" s="292"/>
      <c r="V429" s="5"/>
      <c r="W429"/>
      <c r="X429"/>
    </row>
    <row r="430" spans="1:24" s="4" customFormat="1" x14ac:dyDescent="0.2">
      <c r="A430" s="1"/>
      <c r="B430" s="99">
        <v>3225</v>
      </c>
      <c r="C430" s="100" t="s">
        <v>104</v>
      </c>
      <c r="D430" s="150" t="e">
        <f>#REF!</f>
        <v>#REF!</v>
      </c>
      <c r="E430" s="150">
        <v>2510.4</v>
      </c>
      <c r="F430" s="150"/>
      <c r="G430" s="328">
        <v>0</v>
      </c>
      <c r="H430" s="326">
        <v>0</v>
      </c>
      <c r="I430" s="326">
        <v>0</v>
      </c>
      <c r="J430" s="328">
        <v>0</v>
      </c>
      <c r="K430" s="77" t="s">
        <v>5</v>
      </c>
      <c r="L430" s="77" t="e">
        <f t="shared" si="108"/>
        <v>#DIV/0!</v>
      </c>
      <c r="M430" s="310"/>
      <c r="N430" s="310"/>
      <c r="O430" s="5"/>
      <c r="P430" s="5"/>
      <c r="Q430" s="308"/>
      <c r="R430" s="292"/>
      <c r="S430" s="5"/>
      <c r="T430" s="5"/>
      <c r="U430" s="292"/>
      <c r="V430" s="5"/>
      <c r="W430"/>
      <c r="X430"/>
    </row>
    <row r="431" spans="1:24" s="4" customFormat="1" x14ac:dyDescent="0.2">
      <c r="A431" s="1"/>
      <c r="B431" s="140">
        <v>323</v>
      </c>
      <c r="C431" s="130" t="s">
        <v>106</v>
      </c>
      <c r="D431" s="148"/>
      <c r="E431" s="148"/>
      <c r="F431" s="148"/>
      <c r="G431" s="324">
        <f>G432</f>
        <v>8675</v>
      </c>
      <c r="H431" s="296">
        <v>0</v>
      </c>
      <c r="I431" s="296">
        <v>0</v>
      </c>
      <c r="J431" s="324">
        <f>J432+J433</f>
        <v>5950</v>
      </c>
      <c r="K431" s="59"/>
      <c r="L431" s="77" t="e">
        <f t="shared" si="108"/>
        <v>#DIV/0!</v>
      </c>
      <c r="M431" s="316"/>
      <c r="N431" s="316"/>
      <c r="O431" s="5"/>
      <c r="P431" s="5"/>
      <c r="Q431" s="308"/>
      <c r="R431" s="292"/>
      <c r="S431" s="5"/>
      <c r="T431" s="5"/>
      <c r="U431" s="292"/>
      <c r="V431" s="5"/>
      <c r="W431"/>
      <c r="X431"/>
    </row>
    <row r="432" spans="1:24" s="4" customFormat="1" x14ac:dyDescent="0.2">
      <c r="A432" s="1"/>
      <c r="B432" s="99">
        <v>3236</v>
      </c>
      <c r="C432" s="100" t="s">
        <v>240</v>
      </c>
      <c r="D432" s="148"/>
      <c r="E432" s="148"/>
      <c r="F432" s="148"/>
      <c r="G432" s="296">
        <v>8675</v>
      </c>
      <c r="H432" s="296">
        <v>0</v>
      </c>
      <c r="I432" s="296">
        <v>6481</v>
      </c>
      <c r="J432" s="326">
        <v>5950</v>
      </c>
      <c r="K432" s="59"/>
      <c r="L432" s="77">
        <f t="shared" si="108"/>
        <v>91.806819935195179</v>
      </c>
      <c r="M432" s="299"/>
      <c r="N432" s="299"/>
      <c r="O432" s="5"/>
      <c r="P432" s="5"/>
      <c r="Q432" s="308"/>
      <c r="R432" s="292"/>
      <c r="S432" s="5"/>
      <c r="T432" s="5"/>
      <c r="U432" s="292"/>
      <c r="V432" s="5"/>
      <c r="W432"/>
      <c r="X432"/>
    </row>
    <row r="433" spans="1:24" s="4" customFormat="1" x14ac:dyDescent="0.2">
      <c r="A433" s="1"/>
      <c r="B433" s="99">
        <v>3238</v>
      </c>
      <c r="C433" s="100" t="s">
        <v>117</v>
      </c>
      <c r="D433" s="148"/>
      <c r="E433" s="148"/>
      <c r="F433" s="148"/>
      <c r="G433" s="296"/>
      <c r="H433" s="296"/>
      <c r="I433" s="296"/>
      <c r="J433" s="326">
        <v>0</v>
      </c>
      <c r="K433" s="59"/>
      <c r="L433" s="77" t="e">
        <f t="shared" si="108"/>
        <v>#DIV/0!</v>
      </c>
      <c r="M433" s="299"/>
      <c r="N433" s="299"/>
      <c r="O433" s="5"/>
      <c r="P433" s="5"/>
      <c r="Q433" s="308"/>
      <c r="R433" s="292"/>
      <c r="S433" s="5"/>
      <c r="T433" s="5"/>
      <c r="U433" s="292"/>
      <c r="V433" s="5"/>
      <c r="W433"/>
      <c r="X433"/>
    </row>
    <row r="434" spans="1:24" s="4" customFormat="1" x14ac:dyDescent="0.2">
      <c r="A434" s="1"/>
      <c r="B434" s="140">
        <v>324</v>
      </c>
      <c r="C434" s="130" t="s">
        <v>241</v>
      </c>
      <c r="D434" s="150"/>
      <c r="E434" s="150"/>
      <c r="F434" s="150"/>
      <c r="G434" s="328"/>
      <c r="H434" s="326"/>
      <c r="I434" s="326"/>
      <c r="J434" s="463">
        <v>193</v>
      </c>
      <c r="K434" s="77">
        <v>1</v>
      </c>
      <c r="L434" s="77" t="e">
        <f t="shared" si="108"/>
        <v>#DIV/0!</v>
      </c>
      <c r="M434" s="316"/>
      <c r="N434" s="316"/>
      <c r="O434" s="5"/>
      <c r="P434" s="5"/>
      <c r="Q434" s="308"/>
      <c r="R434" s="292"/>
      <c r="S434" s="5"/>
      <c r="T434" s="5"/>
      <c r="U434" s="292"/>
      <c r="V434" s="5"/>
      <c r="W434"/>
      <c r="X434"/>
    </row>
    <row r="435" spans="1:24" s="4" customFormat="1" x14ac:dyDescent="0.2">
      <c r="A435" s="1"/>
      <c r="B435" s="99">
        <v>3241</v>
      </c>
      <c r="C435" s="100" t="s">
        <v>241</v>
      </c>
      <c r="D435" s="150"/>
      <c r="E435" s="150"/>
      <c r="F435" s="150"/>
      <c r="G435" s="328"/>
      <c r="H435" s="326"/>
      <c r="I435" s="326">
        <v>193</v>
      </c>
      <c r="J435" s="328">
        <v>193</v>
      </c>
      <c r="K435" s="77">
        <v>2</v>
      </c>
      <c r="L435" s="77"/>
      <c r="M435" s="316"/>
      <c r="N435" s="316"/>
      <c r="O435" s="5"/>
      <c r="P435" s="5"/>
      <c r="Q435" s="308"/>
      <c r="R435" s="292"/>
      <c r="S435" s="5"/>
      <c r="T435" s="5"/>
      <c r="U435" s="292"/>
      <c r="V435" s="5"/>
      <c r="W435"/>
      <c r="X435"/>
    </row>
    <row r="436" spans="1:24" s="4" customFormat="1" x14ac:dyDescent="0.2">
      <c r="A436" s="1"/>
      <c r="B436" s="140">
        <v>329</v>
      </c>
      <c r="C436" s="130" t="s">
        <v>120</v>
      </c>
      <c r="D436" s="149">
        <f t="shared" ref="D436:F436" si="111">SUM(D438:D438)</f>
        <v>0</v>
      </c>
      <c r="E436" s="149">
        <f t="shared" si="111"/>
        <v>0</v>
      </c>
      <c r="F436" s="149">
        <f t="shared" si="111"/>
        <v>0</v>
      </c>
      <c r="G436" s="324">
        <f>G438+G439+G437</f>
        <v>42351</v>
      </c>
      <c r="H436" s="296">
        <f>H437+H438+H439</f>
        <v>76540</v>
      </c>
      <c r="I436" s="296">
        <f>I437+I438+I439</f>
        <v>76500</v>
      </c>
      <c r="J436" s="324">
        <f>J437+J438+J439+J440</f>
        <v>49275.5</v>
      </c>
      <c r="K436" s="59">
        <f>J436/G436*100</f>
        <v>116.3502632759557</v>
      </c>
      <c r="L436" s="59">
        <f t="shared" si="108"/>
        <v>64.412418300653599</v>
      </c>
      <c r="M436" s="316"/>
      <c r="N436" s="316"/>
      <c r="O436" s="5"/>
      <c r="P436" s="5"/>
      <c r="Q436" s="308"/>
      <c r="R436" s="292"/>
      <c r="S436" s="5"/>
      <c r="T436" s="5"/>
      <c r="U436" s="292"/>
      <c r="V436" s="5"/>
      <c r="W436"/>
      <c r="X436"/>
    </row>
    <row r="437" spans="1:24" x14ac:dyDescent="0.2">
      <c r="B437" s="99">
        <v>3293</v>
      </c>
      <c r="C437" s="100" t="s">
        <v>121</v>
      </c>
      <c r="D437" s="150" t="e">
        <f>#REF!</f>
        <v>#REF!</v>
      </c>
      <c r="E437" s="150">
        <v>1782.5</v>
      </c>
      <c r="F437" s="150"/>
      <c r="G437" s="328">
        <v>0</v>
      </c>
      <c r="H437" s="326">
        <v>2000</v>
      </c>
      <c r="I437" s="326">
        <v>2000</v>
      </c>
      <c r="J437" s="328">
        <v>0</v>
      </c>
      <c r="K437" s="77" t="e">
        <f>J437/G437*100</f>
        <v>#DIV/0!</v>
      </c>
      <c r="L437" s="77">
        <f t="shared" si="108"/>
        <v>0</v>
      </c>
      <c r="M437" s="316"/>
      <c r="N437" s="316"/>
    </row>
    <row r="438" spans="1:24" x14ac:dyDescent="0.2">
      <c r="B438" s="99">
        <v>3295</v>
      </c>
      <c r="C438" s="100" t="s">
        <v>124</v>
      </c>
      <c r="D438" s="150"/>
      <c r="E438" s="150"/>
      <c r="F438" s="150"/>
      <c r="G438" s="328">
        <v>10163</v>
      </c>
      <c r="H438" s="326">
        <v>24540</v>
      </c>
      <c r="I438" s="326">
        <v>24500</v>
      </c>
      <c r="J438" s="328">
        <v>11163</v>
      </c>
      <c r="K438" s="77">
        <f>J438/G438*100</f>
        <v>109.83961428711994</v>
      </c>
      <c r="L438" s="77">
        <f>J438/I438*100</f>
        <v>45.563265306122446</v>
      </c>
      <c r="M438" s="316"/>
      <c r="N438" s="316"/>
    </row>
    <row r="439" spans="1:24" x14ac:dyDescent="0.2">
      <c r="B439" s="99">
        <v>3296</v>
      </c>
      <c r="C439" s="100" t="s">
        <v>125</v>
      </c>
      <c r="D439" s="150"/>
      <c r="E439" s="150"/>
      <c r="F439" s="150"/>
      <c r="G439" s="328">
        <v>32188</v>
      </c>
      <c r="H439" s="326">
        <v>50000</v>
      </c>
      <c r="I439" s="326">
        <v>50000</v>
      </c>
      <c r="J439" s="328">
        <v>38112.5</v>
      </c>
      <c r="K439" s="77">
        <v>0</v>
      </c>
      <c r="L439" s="77"/>
      <c r="M439" s="316"/>
      <c r="N439" s="316"/>
    </row>
    <row r="440" spans="1:24" x14ac:dyDescent="0.2">
      <c r="B440" s="99">
        <v>3299</v>
      </c>
      <c r="C440" s="100" t="s">
        <v>120</v>
      </c>
      <c r="D440" s="150"/>
      <c r="E440" s="150"/>
      <c r="F440" s="150"/>
      <c r="G440" s="328"/>
      <c r="H440" s="326"/>
      <c r="I440" s="326"/>
      <c r="J440" s="328">
        <v>0</v>
      </c>
      <c r="K440" s="77"/>
      <c r="L440" s="77"/>
      <c r="M440" s="316"/>
      <c r="N440" s="316"/>
    </row>
    <row r="441" spans="1:24" x14ac:dyDescent="0.2">
      <c r="B441" s="140">
        <v>34</v>
      </c>
      <c r="C441" s="130" t="s">
        <v>127</v>
      </c>
      <c r="D441" s="150"/>
      <c r="E441" s="150"/>
      <c r="F441" s="150"/>
      <c r="G441" s="166">
        <f>G442</f>
        <v>21782</v>
      </c>
      <c r="H441" s="296">
        <v>69605</v>
      </c>
      <c r="I441" s="296" t="s">
        <v>5</v>
      </c>
      <c r="J441" s="463">
        <f>J442</f>
        <v>30224.82</v>
      </c>
      <c r="K441" s="77">
        <v>0</v>
      </c>
      <c r="L441" s="77"/>
      <c r="M441" s="316"/>
      <c r="N441" s="316"/>
    </row>
    <row r="442" spans="1:24" x14ac:dyDescent="0.2">
      <c r="B442" s="99">
        <v>3433</v>
      </c>
      <c r="C442" s="100" t="s">
        <v>130</v>
      </c>
      <c r="D442" s="150"/>
      <c r="E442" s="150"/>
      <c r="F442" s="150"/>
      <c r="G442" s="328">
        <v>21782</v>
      </c>
      <c r="H442" s="326">
        <v>69605</v>
      </c>
      <c r="I442" s="326">
        <v>69605</v>
      </c>
      <c r="J442" s="328">
        <v>30224.82</v>
      </c>
      <c r="K442" s="77">
        <v>0</v>
      </c>
      <c r="L442" s="77"/>
      <c r="M442" s="316"/>
      <c r="N442" s="316"/>
    </row>
    <row r="443" spans="1:24" x14ac:dyDescent="0.2">
      <c r="B443" s="93"/>
      <c r="C443" s="94" t="s">
        <v>141</v>
      </c>
      <c r="D443" s="179"/>
      <c r="E443" s="179"/>
      <c r="F443" s="179"/>
      <c r="G443" s="324">
        <f>G413+G446</f>
        <v>7854546</v>
      </c>
      <c r="H443" s="296">
        <f>H413</f>
        <v>7898677</v>
      </c>
      <c r="I443" s="296" t="e">
        <f>I413</f>
        <v>#VALUE!</v>
      </c>
      <c r="J443" s="324">
        <f>J413</f>
        <v>8413212.3200000003</v>
      </c>
      <c r="K443" s="59">
        <f>J443/G443*100</f>
        <v>107.11264941347342</v>
      </c>
      <c r="L443" s="59" t="e">
        <f>J443/I443*100</f>
        <v>#VALUE!</v>
      </c>
      <c r="M443" s="316"/>
      <c r="N443" s="316"/>
    </row>
    <row r="444" spans="1:24" x14ac:dyDescent="0.2">
      <c r="B444" s="93"/>
      <c r="C444" s="94" t="s">
        <v>142</v>
      </c>
      <c r="D444" s="179"/>
      <c r="E444" s="179"/>
      <c r="F444" s="179"/>
      <c r="G444" s="429">
        <f>IF(G404&gt;G443,G404-G443,0)</f>
        <v>0</v>
      </c>
      <c r="H444" s="430">
        <f>IF(H404&gt;H443,H404-H443,0)</f>
        <v>0</v>
      </c>
      <c r="I444" s="430"/>
      <c r="J444" s="464">
        <f>IF(J404&gt;J443,J404-J443,0)</f>
        <v>4770.679999999702</v>
      </c>
      <c r="K444" s="431">
        <v>0</v>
      </c>
      <c r="L444" s="343" t="s">
        <v>5</v>
      </c>
      <c r="M444" s="316"/>
      <c r="N444" s="316"/>
    </row>
    <row r="445" spans="1:24" x14ac:dyDescent="0.2">
      <c r="B445" s="191">
        <v>92211.21</v>
      </c>
      <c r="C445" s="191" t="s">
        <v>144</v>
      </c>
      <c r="D445" s="192"/>
      <c r="E445" s="192"/>
      <c r="F445" s="192"/>
      <c r="G445" s="326">
        <v>0</v>
      </c>
      <c r="H445" s="326">
        <v>1000</v>
      </c>
      <c r="I445" s="326">
        <v>1000</v>
      </c>
      <c r="J445" s="465">
        <v>0</v>
      </c>
      <c r="K445" s="152" t="s">
        <v>5</v>
      </c>
      <c r="L445" s="152" t="s">
        <v>5</v>
      </c>
      <c r="M445" s="316"/>
      <c r="N445" s="316"/>
    </row>
    <row r="446" spans="1:24" x14ac:dyDescent="0.2">
      <c r="B446" s="130">
        <v>4</v>
      </c>
      <c r="C446" s="130" t="s">
        <v>153</v>
      </c>
      <c r="D446" s="148"/>
      <c r="E446" s="148"/>
      <c r="F446" s="148"/>
      <c r="G446" s="324">
        <f>G447</f>
        <v>0</v>
      </c>
      <c r="H446" s="296">
        <f>H447</f>
        <v>0</v>
      </c>
      <c r="I446" s="296">
        <f>I447</f>
        <v>0</v>
      </c>
      <c r="J446" s="324">
        <f>J447</f>
        <v>0</v>
      </c>
      <c r="K446" s="141" t="e">
        <f>J446/G446*100</f>
        <v>#DIV/0!</v>
      </c>
      <c r="L446" s="141" t="e">
        <f>J446/I446*100</f>
        <v>#DIV/0!</v>
      </c>
      <c r="M446" s="316"/>
      <c r="N446" s="316"/>
    </row>
    <row r="447" spans="1:24" x14ac:dyDescent="0.2">
      <c r="B447" s="140">
        <v>42</v>
      </c>
      <c r="C447" s="130" t="s">
        <v>155</v>
      </c>
      <c r="D447" s="149" t="e">
        <f>#REF!</f>
        <v>#REF!</v>
      </c>
      <c r="E447" s="149" t="e">
        <f>#REF!</f>
        <v>#REF!</v>
      </c>
      <c r="F447" s="149" t="e">
        <f>#REF!</f>
        <v>#REF!</v>
      </c>
      <c r="G447" s="324">
        <f>G448+G451</f>
        <v>0</v>
      </c>
      <c r="H447" s="296">
        <f>H448+H451</f>
        <v>0</v>
      </c>
      <c r="I447" s="296">
        <f>I448+I451</f>
        <v>0</v>
      </c>
      <c r="J447" s="324">
        <f>J448+J451</f>
        <v>0</v>
      </c>
      <c r="K447" s="466" t="e">
        <f>J447/G447*100</f>
        <v>#DIV/0!</v>
      </c>
      <c r="L447" s="466" t="e">
        <f>J447/I447*100</f>
        <v>#DIV/0!</v>
      </c>
      <c r="M447" s="316"/>
      <c r="N447" s="316"/>
    </row>
    <row r="448" spans="1:24" x14ac:dyDescent="0.2">
      <c r="B448" s="140">
        <v>422</v>
      </c>
      <c r="C448" s="130" t="s">
        <v>158</v>
      </c>
      <c r="D448" s="236"/>
      <c r="E448" s="236"/>
      <c r="F448" s="236"/>
      <c r="G448" s="239">
        <f>SUM(G449:G450)</f>
        <v>0</v>
      </c>
      <c r="H448" s="347">
        <f>SUM(H449:H450)</f>
        <v>0</v>
      </c>
      <c r="I448" s="347">
        <f>SUM(I449:I450)</f>
        <v>0</v>
      </c>
      <c r="J448" s="239">
        <f>SUM(J449:J450)</f>
        <v>0</v>
      </c>
      <c r="K448" s="59" t="s">
        <v>5</v>
      </c>
      <c r="L448" s="59">
        <v>0</v>
      </c>
      <c r="M448" s="316"/>
      <c r="N448" s="316"/>
    </row>
    <row r="449" spans="1:24" x14ac:dyDescent="0.2">
      <c r="B449" s="99">
        <v>4221</v>
      </c>
      <c r="C449" s="100" t="s">
        <v>159</v>
      </c>
      <c r="D449" s="150"/>
      <c r="E449" s="150"/>
      <c r="F449" s="150"/>
      <c r="G449" s="434">
        <v>0</v>
      </c>
      <c r="H449" s="344">
        <v>0</v>
      </c>
      <c r="I449" s="344">
        <v>0</v>
      </c>
      <c r="J449" s="434">
        <v>0</v>
      </c>
      <c r="K449" s="77" t="s">
        <v>5</v>
      </c>
      <c r="L449" s="77">
        <v>0</v>
      </c>
      <c r="M449" s="316"/>
      <c r="N449" s="316"/>
    </row>
    <row r="450" spans="1:24" s="161" customFormat="1" x14ac:dyDescent="0.2">
      <c r="A450" s="2"/>
      <c r="B450" s="99">
        <v>4227</v>
      </c>
      <c r="C450" s="100" t="s">
        <v>242</v>
      </c>
      <c r="D450" s="150"/>
      <c r="E450" s="150"/>
      <c r="F450" s="150"/>
      <c r="G450" s="434">
        <v>0</v>
      </c>
      <c r="H450" s="344">
        <v>0</v>
      </c>
      <c r="I450" s="344">
        <v>0</v>
      </c>
      <c r="J450" s="434">
        <v>0</v>
      </c>
      <c r="K450" s="77" t="s">
        <v>5</v>
      </c>
      <c r="L450" s="77"/>
      <c r="M450" s="316"/>
      <c r="N450" s="316"/>
      <c r="O450" s="299"/>
      <c r="P450" s="299"/>
      <c r="Q450" s="467"/>
      <c r="R450" s="468"/>
      <c r="S450" s="299"/>
      <c r="T450" s="299"/>
      <c r="U450" s="468"/>
      <c r="V450" s="299"/>
    </row>
    <row r="451" spans="1:24" x14ac:dyDescent="0.2">
      <c r="B451" s="140">
        <v>424</v>
      </c>
      <c r="C451" s="130" t="s">
        <v>164</v>
      </c>
      <c r="D451" s="236"/>
      <c r="E451" s="236"/>
      <c r="F451" s="236"/>
      <c r="G451" s="239">
        <f t="shared" ref="G451:L451" si="112">G452</f>
        <v>0</v>
      </c>
      <c r="H451" s="347">
        <f t="shared" si="112"/>
        <v>0</v>
      </c>
      <c r="I451" s="347">
        <f t="shared" si="112"/>
        <v>0</v>
      </c>
      <c r="J451" s="239">
        <f t="shared" si="112"/>
        <v>0</v>
      </c>
      <c r="K451" s="239" t="e">
        <f t="shared" si="112"/>
        <v>#DIV/0!</v>
      </c>
      <c r="L451" s="239" t="e">
        <f t="shared" si="112"/>
        <v>#DIV/0!</v>
      </c>
      <c r="M451" s="316"/>
      <c r="N451" s="316"/>
    </row>
    <row r="452" spans="1:24" x14ac:dyDescent="0.2">
      <c r="B452" s="99">
        <v>4241</v>
      </c>
      <c r="C452" s="100" t="s">
        <v>165</v>
      </c>
      <c r="D452" s="150"/>
      <c r="E452" s="150"/>
      <c r="F452" s="150"/>
      <c r="G452" s="434">
        <v>0</v>
      </c>
      <c r="H452" s="344">
        <v>0</v>
      </c>
      <c r="I452" s="344"/>
      <c r="J452" s="434">
        <v>0</v>
      </c>
      <c r="K452" s="77" t="e">
        <f>J452/G452*100</f>
        <v>#DIV/0!</v>
      </c>
      <c r="L452" s="77" t="e">
        <f>J452/I452*100</f>
        <v>#DIV/0!</v>
      </c>
      <c r="M452" s="316"/>
      <c r="N452" s="316"/>
    </row>
    <row r="453" spans="1:24" x14ac:dyDescent="0.2">
      <c r="B453" s="53"/>
      <c r="C453" s="54" t="s">
        <v>169</v>
      </c>
      <c r="D453" s="241"/>
      <c r="E453" s="241"/>
      <c r="F453" s="241"/>
      <c r="G453" s="352">
        <v>10000</v>
      </c>
      <c r="H453" s="353">
        <v>0</v>
      </c>
      <c r="I453" s="353">
        <v>0</v>
      </c>
      <c r="J453" s="469">
        <v>0</v>
      </c>
      <c r="K453" s="77">
        <f>J453/G453*100</f>
        <v>0</v>
      </c>
      <c r="L453" s="77">
        <v>0</v>
      </c>
      <c r="M453" s="316"/>
      <c r="N453" s="316"/>
    </row>
    <row r="454" spans="1:24" s="4" customFormat="1" x14ac:dyDescent="0.2">
      <c r="A454" s="1"/>
      <c r="B454" s="130" t="s">
        <v>176</v>
      </c>
      <c r="C454" s="130" t="s">
        <v>177</v>
      </c>
      <c r="D454" s="266"/>
      <c r="E454" s="266"/>
      <c r="F454" s="266"/>
      <c r="G454" s="339">
        <f>G445</f>
        <v>0</v>
      </c>
      <c r="H454" s="340">
        <f>H445</f>
        <v>1000</v>
      </c>
      <c r="I454" s="340">
        <v>0</v>
      </c>
      <c r="J454" s="339">
        <v>0</v>
      </c>
      <c r="K454" s="152" t="e">
        <f>J454/G454*100</f>
        <v>#DIV/0!</v>
      </c>
      <c r="L454" s="264">
        <v>0</v>
      </c>
      <c r="M454" s="316"/>
      <c r="N454" s="316"/>
      <c r="O454" s="5"/>
      <c r="P454" s="5"/>
      <c r="Q454" s="308"/>
      <c r="R454" s="292"/>
      <c r="S454" s="5"/>
      <c r="T454" s="5"/>
      <c r="U454" s="292"/>
      <c r="V454" s="5"/>
      <c r="W454"/>
      <c r="X454"/>
    </row>
    <row r="455" spans="1:24" s="4" customFormat="1" x14ac:dyDescent="0.2">
      <c r="A455" s="1"/>
      <c r="B455" s="275"/>
      <c r="C455" s="94" t="s">
        <v>236</v>
      </c>
      <c r="D455" s="266"/>
      <c r="E455" s="266"/>
      <c r="F455" s="266"/>
      <c r="G455" s="451"/>
      <c r="H455" s="451"/>
      <c r="I455" s="451"/>
      <c r="J455" s="451"/>
      <c r="K455" s="451">
        <v>33644</v>
      </c>
      <c r="L455" s="451">
        <v>33644</v>
      </c>
      <c r="M455" s="316"/>
      <c r="N455" s="316"/>
      <c r="O455" s="5"/>
      <c r="P455" s="5"/>
      <c r="Q455" s="308"/>
      <c r="R455" s="292"/>
      <c r="S455" s="5"/>
      <c r="T455" s="5"/>
      <c r="U455" s="292"/>
      <c r="V455" s="5"/>
      <c r="W455"/>
      <c r="X455"/>
    </row>
    <row r="456" spans="1:24" s="4" customFormat="1" x14ac:dyDescent="0.2">
      <c r="A456" s="1"/>
      <c r="B456" s="252"/>
      <c r="C456" s="252" t="s">
        <v>172</v>
      </c>
      <c r="D456" s="253"/>
      <c r="E456" s="253"/>
      <c r="F456" s="253"/>
      <c r="G456" s="359">
        <f>G404</f>
        <v>7850430</v>
      </c>
      <c r="H456" s="359">
        <f>H404</f>
        <v>7898677</v>
      </c>
      <c r="I456" s="359">
        <f>I404</f>
        <v>7898677</v>
      </c>
      <c r="J456" s="359">
        <f>J404</f>
        <v>8417983</v>
      </c>
      <c r="K456" s="255">
        <f>J456/G456*100</f>
        <v>107.22957850716458</v>
      </c>
      <c r="L456" s="255">
        <f>J456/I456*100</f>
        <v>106.57459470744277</v>
      </c>
      <c r="M456" s="316"/>
      <c r="N456" s="316"/>
      <c r="O456" s="5"/>
      <c r="P456" s="5"/>
      <c r="Q456" s="308"/>
      <c r="R456" s="292"/>
      <c r="S456" s="5"/>
      <c r="T456" s="5"/>
      <c r="U456" s="292"/>
      <c r="V456" s="5"/>
      <c r="W456"/>
      <c r="X456"/>
    </row>
    <row r="457" spans="1:24" s="4" customFormat="1" x14ac:dyDescent="0.2">
      <c r="A457" s="1"/>
      <c r="B457" s="258"/>
      <c r="C457" s="258" t="s">
        <v>173</v>
      </c>
      <c r="D457" s="253" t="e">
        <f>D423+#REF!+#REF!+#REF!+D436</f>
        <v>#REF!</v>
      </c>
      <c r="E457" s="253" t="e">
        <f>E423+#REF!+#REF!+#REF!+E436</f>
        <v>#REF!</v>
      </c>
      <c r="F457" s="253" t="e">
        <f>F423+#REF!+#REF!+#REF!+F436</f>
        <v>#REF!</v>
      </c>
      <c r="G457" s="359">
        <f>G413</f>
        <v>7854546</v>
      </c>
      <c r="H457" s="359">
        <f>H413</f>
        <v>7898677</v>
      </c>
      <c r="I457" s="359" t="e">
        <f>I413</f>
        <v>#VALUE!</v>
      </c>
      <c r="J457" s="359">
        <f>J413</f>
        <v>8413212.3200000003</v>
      </c>
      <c r="K457" s="255">
        <f>J457/G457*100</f>
        <v>107.11264941347342</v>
      </c>
      <c r="L457" s="255" t="e">
        <f>J457/I457*100</f>
        <v>#VALUE!</v>
      </c>
      <c r="M457" s="335"/>
      <c r="N457" s="335"/>
      <c r="O457" s="5"/>
      <c r="P457" s="5"/>
      <c r="Q457" s="308"/>
      <c r="R457" s="292"/>
      <c r="S457" s="5"/>
      <c r="T457" s="5"/>
      <c r="U457" s="292"/>
      <c r="V457" s="5"/>
      <c r="W457"/>
      <c r="X457"/>
    </row>
    <row r="458" spans="1:24" s="4" customFormat="1" x14ac:dyDescent="0.2">
      <c r="A458" s="1"/>
      <c r="B458" s="130"/>
      <c r="C458" s="130" t="s">
        <v>174</v>
      </c>
      <c r="D458" s="262"/>
      <c r="E458" s="262"/>
      <c r="F458" s="262"/>
      <c r="G458" s="339">
        <f>IF(G456&gt;G457,G456-G457,0)</f>
        <v>0</v>
      </c>
      <c r="H458" s="340">
        <f>IF(H456&gt;H457,H456-H457,0)</f>
        <v>0</v>
      </c>
      <c r="I458" s="340">
        <v>0</v>
      </c>
      <c r="J458" s="432">
        <v>1486</v>
      </c>
      <c r="K458" s="152" t="s">
        <v>5</v>
      </c>
      <c r="L458" s="264" t="s">
        <v>5</v>
      </c>
      <c r="M458" s="316"/>
      <c r="N458" s="316"/>
      <c r="O458" s="5"/>
      <c r="P458" s="5"/>
      <c r="Q458" s="308"/>
      <c r="R458" s="292"/>
      <c r="S458" s="5"/>
      <c r="T458" s="5"/>
      <c r="U458" s="292"/>
      <c r="V458" s="5"/>
      <c r="W458"/>
      <c r="X458"/>
    </row>
    <row r="459" spans="1:24" s="4" customFormat="1" x14ac:dyDescent="0.2">
      <c r="A459" s="1"/>
      <c r="B459" s="130" t="s">
        <v>176</v>
      </c>
      <c r="C459" s="130" t="s">
        <v>177</v>
      </c>
      <c r="D459" s="266"/>
      <c r="E459" s="266"/>
      <c r="F459" s="266"/>
      <c r="G459" s="339">
        <v>0</v>
      </c>
      <c r="H459" s="340">
        <v>0</v>
      </c>
      <c r="I459" s="340">
        <f>I454</f>
        <v>0</v>
      </c>
      <c r="J459" s="339">
        <v>5940</v>
      </c>
      <c r="K459" s="152" t="e">
        <f>J459/G459*100</f>
        <v>#DIV/0!</v>
      </c>
      <c r="L459" s="264">
        <v>0</v>
      </c>
      <c r="M459" s="316"/>
      <c r="N459" s="316"/>
      <c r="O459" s="5"/>
      <c r="P459" s="5"/>
      <c r="Q459" s="308"/>
      <c r="R459" s="292"/>
      <c r="S459" s="5"/>
      <c r="T459" s="5"/>
      <c r="U459" s="292"/>
      <c r="V459" s="5"/>
      <c r="W459"/>
      <c r="X459"/>
    </row>
    <row r="460" spans="1:24" s="4" customFormat="1" ht="16.5" customHeight="1" x14ac:dyDescent="0.2">
      <c r="A460" s="1"/>
      <c r="B460" s="130" t="s">
        <v>178</v>
      </c>
      <c r="C460" s="130" t="s">
        <v>179</v>
      </c>
      <c r="D460" s="266"/>
      <c r="E460" s="266"/>
      <c r="F460" s="266"/>
      <c r="G460" s="324">
        <v>0</v>
      </c>
      <c r="H460" s="296">
        <v>0</v>
      </c>
      <c r="I460" s="296">
        <v>0</v>
      </c>
      <c r="J460" s="443"/>
      <c r="K460" s="141" t="s">
        <v>5</v>
      </c>
      <c r="L460" s="141" t="s">
        <v>5</v>
      </c>
      <c r="M460" s="316"/>
      <c r="N460" s="316"/>
      <c r="O460" s="5"/>
      <c r="P460" s="5"/>
      <c r="Q460" s="308"/>
      <c r="R460" s="292"/>
      <c r="S460" s="5"/>
      <c r="T460" s="5"/>
      <c r="U460" s="292"/>
      <c r="V460" s="5"/>
      <c r="W460"/>
      <c r="X460"/>
    </row>
    <row r="461" spans="1:24" s="4" customFormat="1" ht="31.5" customHeight="1" x14ac:dyDescent="0.2">
      <c r="A461" s="1"/>
      <c r="B461" s="275"/>
      <c r="C461" s="94" t="s">
        <v>180</v>
      </c>
      <c r="D461" s="266"/>
      <c r="E461" s="266"/>
      <c r="F461" s="266"/>
      <c r="G461" s="451">
        <v>-4115</v>
      </c>
      <c r="H461" s="451">
        <f>H458-H460</f>
        <v>0</v>
      </c>
      <c r="I461" s="451">
        <f>I458-I460</f>
        <v>0</v>
      </c>
      <c r="J461" s="470">
        <f>J458+J459</f>
        <v>7426</v>
      </c>
      <c r="K461" s="278" t="s">
        <v>5</v>
      </c>
      <c r="L461" s="278" t="s">
        <v>5</v>
      </c>
      <c r="M461" s="299"/>
      <c r="N461" s="299"/>
      <c r="O461" s="5"/>
      <c r="P461" s="5"/>
      <c r="Q461" s="308"/>
      <c r="R461" s="292"/>
      <c r="S461" s="5"/>
      <c r="T461" s="5"/>
      <c r="U461" s="292"/>
      <c r="V461" s="5"/>
      <c r="W461"/>
      <c r="X461"/>
    </row>
    <row r="462" spans="1:24" s="4" customFormat="1" ht="24.75" customHeight="1" x14ac:dyDescent="0.2">
      <c r="A462" s="1"/>
      <c r="B462" s="376"/>
      <c r="C462" s="377"/>
      <c r="D462" s="378"/>
      <c r="E462" s="378"/>
      <c r="F462" s="378"/>
      <c r="G462" s="380"/>
      <c r="H462" s="379"/>
      <c r="I462" s="379"/>
      <c r="J462" s="380"/>
      <c r="K462" s="381"/>
      <c r="L462" s="382"/>
      <c r="M462" s="316"/>
      <c r="N462" s="316"/>
      <c r="O462" s="5"/>
      <c r="P462" s="5"/>
      <c r="Q462" s="308"/>
      <c r="R462" s="292"/>
      <c r="S462" s="5"/>
      <c r="T462" s="5"/>
      <c r="U462" s="292"/>
      <c r="V462" s="5"/>
      <c r="W462"/>
      <c r="X462"/>
    </row>
    <row r="463" spans="1:24" s="4" customFormat="1" ht="18.75" customHeight="1" x14ac:dyDescent="0.2">
      <c r="A463" s="1"/>
      <c r="B463" s="549" t="s">
        <v>243</v>
      </c>
      <c r="C463" s="550"/>
      <c r="D463" s="550"/>
      <c r="E463" s="550"/>
      <c r="F463" s="550"/>
      <c r="G463" s="550"/>
      <c r="H463" s="550"/>
      <c r="I463" s="550"/>
      <c r="J463" s="550"/>
      <c r="K463" s="550"/>
      <c r="L463" s="551"/>
      <c r="M463" s="316"/>
      <c r="N463" s="316"/>
      <c r="O463" s="5"/>
      <c r="P463" s="5"/>
      <c r="Q463" s="308"/>
      <c r="R463" s="292"/>
      <c r="S463" s="5"/>
      <c r="T463" s="5"/>
      <c r="U463" s="292"/>
      <c r="V463" s="5"/>
      <c r="W463"/>
      <c r="X463"/>
    </row>
    <row r="464" spans="1:24" s="4" customFormat="1" x14ac:dyDescent="0.2">
      <c r="A464" s="1"/>
      <c r="B464" s="30"/>
      <c r="C464" s="31">
        <v>1</v>
      </c>
      <c r="D464" s="15"/>
      <c r="E464" s="15"/>
      <c r="F464" s="16"/>
      <c r="G464" s="32">
        <v>2</v>
      </c>
      <c r="H464" s="33">
        <v>3</v>
      </c>
      <c r="I464" s="33">
        <v>4</v>
      </c>
      <c r="J464" s="32">
        <v>5</v>
      </c>
      <c r="K464" s="34">
        <v>6</v>
      </c>
      <c r="L464" s="34">
        <v>7</v>
      </c>
      <c r="M464" s="316"/>
      <c r="N464" s="316"/>
      <c r="O464" s="5"/>
      <c r="P464" s="5"/>
      <c r="Q464" s="308"/>
      <c r="R464" s="292"/>
      <c r="S464" s="5"/>
      <c r="T464" s="5"/>
      <c r="U464" s="292"/>
      <c r="V464" s="5"/>
      <c r="W464"/>
      <c r="X464"/>
    </row>
    <row r="465" spans="1:24" s="4" customFormat="1" x14ac:dyDescent="0.2">
      <c r="A465" s="1"/>
      <c r="B465" s="541" t="s">
        <v>12</v>
      </c>
      <c r="C465" s="39" t="s">
        <v>13</v>
      </c>
      <c r="D465"/>
      <c r="E465"/>
      <c r="F465"/>
      <c r="G465" s="309" t="s">
        <v>14</v>
      </c>
      <c r="H465" s="42" t="s">
        <v>190</v>
      </c>
      <c r="I465" s="42" t="s">
        <v>16</v>
      </c>
      <c r="J465" s="309" t="s">
        <v>14</v>
      </c>
      <c r="K465" s="515" t="s">
        <v>17</v>
      </c>
      <c r="L465" s="515" t="s">
        <v>18</v>
      </c>
      <c r="M465" s="316"/>
      <c r="N465" s="316"/>
      <c r="O465" s="5"/>
      <c r="P465" s="5"/>
      <c r="Q465" s="308"/>
      <c r="R465" s="292"/>
      <c r="S465" s="5"/>
      <c r="T465" s="5"/>
      <c r="U465" s="292"/>
      <c r="V465" s="5"/>
      <c r="W465"/>
      <c r="X465"/>
    </row>
    <row r="466" spans="1:24" s="4" customFormat="1" ht="22.5" x14ac:dyDescent="0.2">
      <c r="A466" s="1"/>
      <c r="B466" s="524"/>
      <c r="C466" s="44" t="s">
        <v>27</v>
      </c>
      <c r="D466" s="45" t="s">
        <v>28</v>
      </c>
      <c r="E466" s="46" t="s">
        <v>29</v>
      </c>
      <c r="F466" s="47" t="s">
        <v>30</v>
      </c>
      <c r="G466" s="311" t="s">
        <v>244</v>
      </c>
      <c r="H466" s="51" t="s">
        <v>245</v>
      </c>
      <c r="I466" s="51" t="s">
        <v>234</v>
      </c>
      <c r="J466" s="311" t="s">
        <v>246</v>
      </c>
      <c r="K466" s="516"/>
      <c r="L466" s="516"/>
      <c r="M466" s="316"/>
      <c r="N466" s="316"/>
      <c r="O466" s="5"/>
      <c r="P466" s="5"/>
      <c r="Q466" s="308"/>
      <c r="R466" s="292"/>
      <c r="S466" s="5"/>
      <c r="T466" s="5"/>
      <c r="U466" s="292"/>
      <c r="V466" s="5"/>
      <c r="W466"/>
      <c r="X466"/>
    </row>
    <row r="467" spans="1:24" s="4" customFormat="1" x14ac:dyDescent="0.2">
      <c r="A467" s="1"/>
      <c r="B467" s="53">
        <v>6</v>
      </c>
      <c r="C467" s="54" t="s">
        <v>37</v>
      </c>
      <c r="D467" s="55"/>
      <c r="E467" s="55"/>
      <c r="F467" s="56"/>
      <c r="G467" s="312">
        <f>G468</f>
        <v>12278</v>
      </c>
      <c r="H467" s="313">
        <f>H468</f>
        <v>14500</v>
      </c>
      <c r="I467" s="313">
        <f>I468</f>
        <v>20000</v>
      </c>
      <c r="J467" s="312">
        <f>J468+J474</f>
        <v>89597</v>
      </c>
      <c r="K467" s="59">
        <f>J467/G467*100</f>
        <v>729.7361133735136</v>
      </c>
      <c r="L467" s="59">
        <f>J467/I467*100</f>
        <v>447.98500000000001</v>
      </c>
      <c r="M467" s="316"/>
      <c r="N467" s="316"/>
      <c r="O467" s="5"/>
      <c r="P467" s="5"/>
      <c r="Q467" s="308"/>
      <c r="R467" s="292"/>
      <c r="S467" s="5"/>
      <c r="T467" s="5"/>
      <c r="U467" s="292"/>
      <c r="V467" s="5"/>
      <c r="W467"/>
      <c r="X467"/>
    </row>
    <row r="468" spans="1:24" s="4" customFormat="1" x14ac:dyDescent="0.2">
      <c r="A468" s="1"/>
      <c r="B468" s="53">
        <v>63</v>
      </c>
      <c r="C468" s="54" t="s">
        <v>38</v>
      </c>
      <c r="D468" s="55"/>
      <c r="E468" s="55"/>
      <c r="F468" s="56"/>
      <c r="G468" s="312">
        <f>G469+G472</f>
        <v>12278</v>
      </c>
      <c r="H468" s="313">
        <f>H469+H472</f>
        <v>14500</v>
      </c>
      <c r="I468" s="313">
        <f>I469+I472</f>
        <v>20000</v>
      </c>
      <c r="J468" s="312">
        <f>J469+J472</f>
        <v>89197</v>
      </c>
      <c r="K468" s="59">
        <f>J468/G468*100</f>
        <v>726.47825378726179</v>
      </c>
      <c r="L468" s="59">
        <f>J468/I468*100</f>
        <v>445.98500000000001</v>
      </c>
      <c r="M468" s="316"/>
      <c r="N468" s="316"/>
      <c r="O468" s="5"/>
      <c r="P468" s="5"/>
      <c r="Q468" s="308"/>
      <c r="R468" s="292"/>
      <c r="S468" s="5"/>
      <c r="T468" s="5"/>
      <c r="U468" s="292"/>
      <c r="V468" s="5"/>
      <c r="W468"/>
      <c r="X468"/>
    </row>
    <row r="469" spans="1:24" s="4" customFormat="1" ht="12" customHeight="1" x14ac:dyDescent="0.2">
      <c r="A469" s="1"/>
      <c r="B469" s="65">
        <v>636</v>
      </c>
      <c r="C469" s="65" t="s">
        <v>49</v>
      </c>
      <c r="D469" s="66"/>
      <c r="E469" s="66"/>
      <c r="F469" s="67"/>
      <c r="G469" s="312">
        <f>G470+G471</f>
        <v>12278</v>
      </c>
      <c r="H469" s="313">
        <f>H470+H471</f>
        <v>14500</v>
      </c>
      <c r="I469" s="313">
        <f>I470+I471</f>
        <v>20000</v>
      </c>
      <c r="J469" s="312">
        <f>J470+J471</f>
        <v>21077</v>
      </c>
      <c r="K469" s="59">
        <f>J469/G469*100</f>
        <v>171.66476624857469</v>
      </c>
      <c r="L469" s="59">
        <f>J469/I469*100</f>
        <v>105.38499999999999</v>
      </c>
      <c r="M469" s="316"/>
      <c r="N469" s="316"/>
      <c r="O469" s="5"/>
      <c r="P469" s="5"/>
      <c r="Q469" s="308"/>
      <c r="R469" s="292"/>
      <c r="S469" s="5"/>
      <c r="T469" s="5"/>
      <c r="U469" s="292"/>
      <c r="V469" s="5"/>
      <c r="W469"/>
      <c r="X469"/>
    </row>
    <row r="470" spans="1:24" s="4" customFormat="1" x14ac:dyDescent="0.2">
      <c r="A470" s="1"/>
      <c r="B470" s="71">
        <v>6361</v>
      </c>
      <c r="C470" s="71" t="s">
        <v>49</v>
      </c>
      <c r="D470" s="72"/>
      <c r="E470" s="72"/>
      <c r="F470" s="73"/>
      <c r="G470" s="82">
        <v>3900</v>
      </c>
      <c r="H470" s="317">
        <v>14500</v>
      </c>
      <c r="I470" s="317">
        <v>20000</v>
      </c>
      <c r="J470" s="82">
        <v>14637</v>
      </c>
      <c r="K470" s="76">
        <f>J470/G470*100</f>
        <v>375.30769230769232</v>
      </c>
      <c r="L470" s="77">
        <f>J470/I470*100</f>
        <v>73.185000000000002</v>
      </c>
      <c r="M470" s="5"/>
      <c r="N470" s="5"/>
      <c r="O470" s="5"/>
      <c r="P470" s="5"/>
      <c r="Q470" s="308"/>
      <c r="R470" s="292"/>
      <c r="S470" s="5"/>
      <c r="T470" s="5"/>
      <c r="U470" s="292"/>
      <c r="V470" s="5"/>
      <c r="W470"/>
      <c r="X470"/>
    </row>
    <row r="471" spans="1:24" s="4" customFormat="1" x14ac:dyDescent="0.2">
      <c r="A471" s="1"/>
      <c r="B471" s="71">
        <v>6362</v>
      </c>
      <c r="C471" s="71" t="s">
        <v>51</v>
      </c>
      <c r="D471" s="72"/>
      <c r="E471" s="72"/>
      <c r="F471" s="73"/>
      <c r="G471" s="82">
        <v>8378</v>
      </c>
      <c r="H471" s="317">
        <v>0</v>
      </c>
      <c r="I471" s="317">
        <v>0</v>
      </c>
      <c r="J471" s="82">
        <v>6440</v>
      </c>
      <c r="K471" s="76">
        <f>J471/G471*100</f>
        <v>76.867987586536174</v>
      </c>
      <c r="L471" s="77">
        <v>0</v>
      </c>
      <c r="M471" s="358"/>
      <c r="N471" s="358"/>
      <c r="O471" s="5"/>
      <c r="P471" s="5"/>
      <c r="Q471" s="308"/>
      <c r="R471" s="292"/>
      <c r="S471" s="5"/>
      <c r="T471" s="5"/>
      <c r="U471" s="292"/>
      <c r="V471" s="5"/>
      <c r="W471"/>
      <c r="X471"/>
    </row>
    <row r="472" spans="1:24" s="4" customFormat="1" x14ac:dyDescent="0.2">
      <c r="A472" s="1"/>
      <c r="B472" s="65">
        <v>638</v>
      </c>
      <c r="C472" s="65" t="s">
        <v>53</v>
      </c>
      <c r="D472" s="66"/>
      <c r="E472" s="66"/>
      <c r="F472" s="67"/>
      <c r="G472" s="90">
        <f t="shared" ref="G472:L472" si="113">G473</f>
        <v>0</v>
      </c>
      <c r="H472" s="313">
        <f t="shared" si="113"/>
        <v>0</v>
      </c>
      <c r="I472" s="313">
        <f t="shared" si="113"/>
        <v>0</v>
      </c>
      <c r="J472" s="90">
        <f t="shared" si="113"/>
        <v>68120</v>
      </c>
      <c r="K472" s="90">
        <f t="shared" si="113"/>
        <v>0</v>
      </c>
      <c r="L472" s="90">
        <f t="shared" si="113"/>
        <v>0</v>
      </c>
      <c r="M472" s="14"/>
      <c r="N472" s="14"/>
      <c r="O472" s="5"/>
      <c r="P472" s="5"/>
      <c r="Q472" s="308"/>
      <c r="R472" s="292"/>
      <c r="S472" s="5"/>
      <c r="T472" s="5"/>
      <c r="U472" s="292"/>
      <c r="V472" s="5"/>
      <c r="W472"/>
      <c r="X472"/>
    </row>
    <row r="473" spans="1:24" s="4" customFormat="1" ht="12.75" customHeight="1" x14ac:dyDescent="0.2">
      <c r="A473" s="1"/>
      <c r="B473" s="71">
        <v>6381</v>
      </c>
      <c r="C473" s="71" t="s">
        <v>54</v>
      </c>
      <c r="D473" s="72"/>
      <c r="E473" s="72"/>
      <c r="F473" s="73"/>
      <c r="G473" s="82">
        <v>0</v>
      </c>
      <c r="H473" s="317">
        <v>0</v>
      </c>
      <c r="I473" s="317">
        <v>0</v>
      </c>
      <c r="J473" s="82">
        <v>68120</v>
      </c>
      <c r="K473" s="76"/>
      <c r="L473" s="77"/>
      <c r="M473" s="310"/>
      <c r="N473" s="310"/>
      <c r="O473" s="5"/>
      <c r="P473" s="5"/>
      <c r="Q473" s="308"/>
      <c r="R473" s="292"/>
      <c r="S473" s="5"/>
      <c r="T473" s="5"/>
      <c r="U473" s="292"/>
      <c r="V473" s="5"/>
      <c r="W473"/>
      <c r="X473"/>
    </row>
    <row r="474" spans="1:24" s="4" customFormat="1" ht="12.75" customHeight="1" x14ac:dyDescent="0.2">
      <c r="A474" s="1"/>
      <c r="B474" s="65">
        <v>652</v>
      </c>
      <c r="C474" s="65" t="s">
        <v>247</v>
      </c>
      <c r="D474" s="72"/>
      <c r="E474" s="72"/>
      <c r="F474" s="73"/>
      <c r="G474" s="82"/>
      <c r="H474" s="317"/>
      <c r="I474" s="317"/>
      <c r="J474" s="471">
        <v>400</v>
      </c>
      <c r="K474" s="76"/>
      <c r="L474" s="77"/>
      <c r="M474" s="310"/>
      <c r="N474" s="310"/>
      <c r="O474" s="5"/>
      <c r="P474" s="5"/>
      <c r="Q474" s="308"/>
      <c r="R474" s="292"/>
      <c r="S474" s="5"/>
      <c r="T474" s="5"/>
      <c r="U474" s="292"/>
      <c r="V474" s="5"/>
      <c r="W474"/>
      <c r="X474"/>
    </row>
    <row r="475" spans="1:24" s="4" customFormat="1" ht="12.75" customHeight="1" x14ac:dyDescent="0.2">
      <c r="A475" s="1"/>
      <c r="B475" s="71">
        <v>6526</v>
      </c>
      <c r="C475" s="71" t="s">
        <v>247</v>
      </c>
      <c r="D475" s="72"/>
      <c r="E475" s="72"/>
      <c r="F475" s="73"/>
      <c r="G475" s="82"/>
      <c r="H475" s="317"/>
      <c r="I475" s="317"/>
      <c r="J475" s="82">
        <v>400</v>
      </c>
      <c r="K475" s="76"/>
      <c r="L475" s="77"/>
      <c r="M475" s="310"/>
      <c r="N475" s="310"/>
      <c r="O475" s="5"/>
      <c r="P475" s="5"/>
      <c r="Q475" s="308"/>
      <c r="R475" s="292"/>
      <c r="S475" s="5"/>
      <c r="T475" s="5"/>
      <c r="U475" s="292"/>
      <c r="V475" s="5"/>
      <c r="W475"/>
      <c r="X475"/>
    </row>
    <row r="476" spans="1:24" s="4" customFormat="1" x14ac:dyDescent="0.2">
      <c r="A476" s="1"/>
      <c r="B476" s="130">
        <v>3</v>
      </c>
      <c r="C476" s="130" t="s">
        <v>77</v>
      </c>
      <c r="D476" s="138"/>
      <c r="E476" s="138"/>
      <c r="F476" s="139"/>
      <c r="G476" s="312">
        <f>G477+G483+G499</f>
        <v>27488</v>
      </c>
      <c r="H476" s="313">
        <f>H477+H483+H499</f>
        <v>14500</v>
      </c>
      <c r="I476" s="313">
        <f>I477+I483+I499</f>
        <v>33545</v>
      </c>
      <c r="J476" s="312">
        <f>J477+J483+J499</f>
        <v>71260.66</v>
      </c>
      <c r="K476" s="59">
        <f>J476/G476*100</f>
        <v>259.24279685681023</v>
      </c>
      <c r="L476" s="59">
        <f t="shared" ref="L476:L501" si="114">J476/I476*100</f>
        <v>212.43303025786258</v>
      </c>
      <c r="M476" s="310"/>
      <c r="N476" s="310"/>
      <c r="O476" s="5"/>
      <c r="P476" s="5"/>
      <c r="Q476" s="308"/>
      <c r="R476" s="292"/>
      <c r="S476" s="5"/>
      <c r="T476" s="5"/>
      <c r="U476" s="292"/>
      <c r="V476" s="5"/>
      <c r="W476"/>
      <c r="X476"/>
    </row>
    <row r="477" spans="1:24" s="4" customFormat="1" x14ac:dyDescent="0.2">
      <c r="A477" s="1"/>
      <c r="B477" s="140">
        <v>31</v>
      </c>
      <c r="C477" s="130" t="s">
        <v>78</v>
      </c>
      <c r="D477" s="55"/>
      <c r="E477" s="55"/>
      <c r="F477" s="55"/>
      <c r="G477" s="324">
        <f>G478+G481</f>
        <v>21365</v>
      </c>
      <c r="H477" s="296">
        <f>H478+H481</f>
        <v>0</v>
      </c>
      <c r="I477" s="296">
        <f>I478+I481</f>
        <v>8858</v>
      </c>
      <c r="J477" s="324">
        <f>J478+J481</f>
        <v>22104</v>
      </c>
      <c r="K477" s="141" t="s">
        <v>5</v>
      </c>
      <c r="L477" s="141">
        <f t="shared" si="114"/>
        <v>249.53714156694514</v>
      </c>
      <c r="M477" s="316"/>
      <c r="N477" s="316"/>
      <c r="O477" s="5"/>
      <c r="P477" s="5"/>
      <c r="Q477" s="308"/>
      <c r="R477" s="292"/>
      <c r="S477" s="5"/>
      <c r="T477" s="5"/>
      <c r="U477" s="292"/>
      <c r="V477" s="5"/>
      <c r="W477"/>
      <c r="X477"/>
    </row>
    <row r="478" spans="1:24" s="4" customFormat="1" x14ac:dyDescent="0.2">
      <c r="A478" s="1"/>
      <c r="B478" s="140">
        <v>311</v>
      </c>
      <c r="C478" s="130" t="s">
        <v>79</v>
      </c>
      <c r="D478" s="55"/>
      <c r="E478" s="55"/>
      <c r="F478" s="55"/>
      <c r="G478" s="296">
        <f>G480</f>
        <v>18339</v>
      </c>
      <c r="H478" s="296">
        <f>H480</f>
        <v>0</v>
      </c>
      <c r="I478" s="296">
        <f>I480</f>
        <v>7603</v>
      </c>
      <c r="J478" s="324">
        <f>SUM(J479+J480)</f>
        <v>20265</v>
      </c>
      <c r="K478" s="141" t="s">
        <v>5</v>
      </c>
      <c r="L478" s="141">
        <f t="shared" si="114"/>
        <v>266.53952387215571</v>
      </c>
      <c r="M478" s="316"/>
      <c r="N478" s="316"/>
      <c r="O478" s="5"/>
      <c r="P478" s="5"/>
      <c r="Q478" s="308"/>
      <c r="R478" s="292"/>
      <c r="S478" s="5"/>
      <c r="T478" s="5"/>
      <c r="U478" s="292"/>
      <c r="V478" s="5"/>
      <c r="W478"/>
      <c r="X478"/>
    </row>
    <row r="479" spans="1:24" s="4" customFormat="1" x14ac:dyDescent="0.2">
      <c r="A479" s="1"/>
      <c r="B479" s="140">
        <v>3111</v>
      </c>
      <c r="C479" s="100" t="s">
        <v>248</v>
      </c>
      <c r="D479" s="55"/>
      <c r="E479" s="55"/>
      <c r="F479" s="56"/>
      <c r="G479" s="313"/>
      <c r="H479" s="313"/>
      <c r="I479" s="313">
        <v>0</v>
      </c>
      <c r="J479" s="313">
        <v>9117</v>
      </c>
      <c r="K479" s="59"/>
      <c r="L479" s="59"/>
      <c r="M479" s="316"/>
      <c r="N479" s="316"/>
      <c r="O479" s="5"/>
      <c r="P479" s="5"/>
      <c r="Q479" s="308"/>
      <c r="R479" s="292"/>
      <c r="S479" s="5"/>
      <c r="T479" s="5"/>
      <c r="U479" s="292"/>
      <c r="V479" s="5"/>
      <c r="W479"/>
      <c r="X479"/>
    </row>
    <row r="480" spans="1:24" s="4" customFormat="1" x14ac:dyDescent="0.2">
      <c r="A480" s="1"/>
      <c r="B480" s="99">
        <v>3113</v>
      </c>
      <c r="C480" s="100" t="s">
        <v>249</v>
      </c>
      <c r="D480" s="46"/>
      <c r="E480" s="46"/>
      <c r="F480" s="47"/>
      <c r="G480" s="325">
        <v>18339</v>
      </c>
      <c r="H480" s="317">
        <v>0</v>
      </c>
      <c r="I480" s="317">
        <v>7603</v>
      </c>
      <c r="J480" s="325">
        <v>11148</v>
      </c>
      <c r="K480" s="77" t="s">
        <v>5</v>
      </c>
      <c r="L480" s="77">
        <f t="shared" si="114"/>
        <v>146.62633171116664</v>
      </c>
      <c r="M480" s="316"/>
      <c r="N480" s="316"/>
      <c r="O480" s="5"/>
      <c r="P480" s="5"/>
      <c r="Q480" s="308"/>
      <c r="R480" s="292"/>
      <c r="S480" s="5"/>
      <c r="T480" s="5"/>
      <c r="U480" s="292"/>
      <c r="V480" s="5"/>
      <c r="W480"/>
      <c r="X480"/>
    </row>
    <row r="481" spans="1:24" s="4" customFormat="1" x14ac:dyDescent="0.2">
      <c r="A481" s="1"/>
      <c r="B481" s="140">
        <v>313</v>
      </c>
      <c r="C481" s="130" t="s">
        <v>87</v>
      </c>
      <c r="D481" s="55"/>
      <c r="E481" s="55"/>
      <c r="F481" s="55"/>
      <c r="G481" s="324">
        <f>G482</f>
        <v>3026</v>
      </c>
      <c r="H481" s="296">
        <f>H482</f>
        <v>0</v>
      </c>
      <c r="I481" s="296">
        <f>I482</f>
        <v>1255</v>
      </c>
      <c r="J481" s="324">
        <f>J482</f>
        <v>1839</v>
      </c>
      <c r="K481" s="59" t="s">
        <v>5</v>
      </c>
      <c r="L481" s="59">
        <f t="shared" si="114"/>
        <v>146.53386454183266</v>
      </c>
      <c r="M481" s="316"/>
      <c r="N481" s="316"/>
      <c r="O481" s="5"/>
      <c r="P481" s="5"/>
      <c r="Q481" s="308"/>
      <c r="R481" s="292"/>
      <c r="S481" s="5"/>
      <c r="T481" s="5"/>
      <c r="U481" s="292"/>
      <c r="V481" s="5"/>
      <c r="W481"/>
      <c r="X481"/>
    </row>
    <row r="482" spans="1:24" s="4" customFormat="1" x14ac:dyDescent="0.2">
      <c r="A482" s="1"/>
      <c r="B482" s="99">
        <v>3132</v>
      </c>
      <c r="C482" s="100" t="s">
        <v>89</v>
      </c>
      <c r="D482" s="46"/>
      <c r="E482" s="46"/>
      <c r="F482" s="47"/>
      <c r="G482" s="82">
        <v>3026</v>
      </c>
      <c r="H482" s="317">
        <v>0</v>
      </c>
      <c r="I482" s="317">
        <v>1255</v>
      </c>
      <c r="J482" s="82">
        <v>1839</v>
      </c>
      <c r="K482" s="77" t="s">
        <v>5</v>
      </c>
      <c r="L482" s="77">
        <f t="shared" si="114"/>
        <v>146.53386454183266</v>
      </c>
      <c r="M482" s="316"/>
      <c r="N482" s="316"/>
      <c r="O482" s="5"/>
      <c r="P482" s="5"/>
      <c r="Q482" s="308"/>
      <c r="R482" s="292"/>
      <c r="S482" s="5"/>
      <c r="T482" s="5"/>
      <c r="U482" s="292"/>
      <c r="V482" s="5"/>
      <c r="W482"/>
      <c r="X482"/>
    </row>
    <row r="483" spans="1:24" s="4" customFormat="1" x14ac:dyDescent="0.2">
      <c r="A483" s="1"/>
      <c r="B483" s="140">
        <v>32</v>
      </c>
      <c r="C483" s="130" t="s">
        <v>91</v>
      </c>
      <c r="D483" s="148" t="e">
        <f>D484+D487+#REF!</f>
        <v>#REF!</v>
      </c>
      <c r="E483" s="148" t="e">
        <f>E484+E487+#REF!</f>
        <v>#REF!</v>
      </c>
      <c r="F483" s="148" t="e">
        <f>F484+F487+#REF!</f>
        <v>#REF!</v>
      </c>
      <c r="G483" s="324">
        <f>G484+G487+G496+G491</f>
        <v>6123</v>
      </c>
      <c r="H483" s="296">
        <f>H484+H487+H496+H491</f>
        <v>14500</v>
      </c>
      <c r="I483" s="296">
        <f>I484+I487+I496+I491</f>
        <v>24687</v>
      </c>
      <c r="J483" s="324">
        <f>J484+J487+J496+J491+J494</f>
        <v>49156.66</v>
      </c>
      <c r="K483" s="59">
        <f>J483/G483*100</f>
        <v>802.81985954597417</v>
      </c>
      <c r="L483" s="59">
        <f t="shared" si="114"/>
        <v>199.11961761250862</v>
      </c>
      <c r="M483" s="316"/>
      <c r="N483" s="316"/>
      <c r="O483" s="5"/>
      <c r="P483" s="5"/>
      <c r="Q483" s="308"/>
      <c r="R483" s="292"/>
      <c r="S483" s="5"/>
      <c r="T483" s="5"/>
      <c r="U483" s="292"/>
      <c r="V483" s="5"/>
      <c r="W483"/>
      <c r="X483"/>
    </row>
    <row r="484" spans="1:24" s="4" customFormat="1" ht="9.75" customHeight="1" x14ac:dyDescent="0.2">
      <c r="A484" s="1"/>
      <c r="B484" s="140">
        <v>321</v>
      </c>
      <c r="C484" s="130" t="s">
        <v>92</v>
      </c>
      <c r="D484" s="149" t="e">
        <f>SUM(D485:D485)</f>
        <v>#REF!</v>
      </c>
      <c r="E484" s="149">
        <f>SUM(E485:E485)</f>
        <v>4268.28</v>
      </c>
      <c r="F484" s="149">
        <f>SUM(F485:F485)</f>
        <v>1048</v>
      </c>
      <c r="G484" s="324">
        <f>SUM(G485:G486)</f>
        <v>4740</v>
      </c>
      <c r="H484" s="296">
        <f>SUM(H485:H486)</f>
        <v>6500</v>
      </c>
      <c r="I484" s="296">
        <f>SUM(I485:I486)</f>
        <v>22580</v>
      </c>
      <c r="J484" s="324">
        <f>SUM(J485:J486)</f>
        <v>45954</v>
      </c>
      <c r="K484" s="59">
        <f>J484/G484*100</f>
        <v>969.49367088607585</v>
      </c>
      <c r="L484" s="59">
        <f t="shared" si="114"/>
        <v>203.51638618246236</v>
      </c>
      <c r="M484" s="316"/>
      <c r="N484" s="316"/>
      <c r="O484" s="5"/>
      <c r="P484" s="5"/>
      <c r="Q484" s="308"/>
      <c r="R484" s="292"/>
      <c r="S484" s="5"/>
      <c r="T484" s="5"/>
      <c r="U484" s="292"/>
      <c r="V484" s="5"/>
      <c r="W484"/>
      <c r="X484"/>
    </row>
    <row r="485" spans="1:24" s="4" customFormat="1" x14ac:dyDescent="0.2">
      <c r="A485" s="1"/>
      <c r="B485" s="99">
        <v>3211</v>
      </c>
      <c r="C485" s="100" t="s">
        <v>94</v>
      </c>
      <c r="D485" s="150" t="e">
        <f>#REF!</f>
        <v>#REF!</v>
      </c>
      <c r="E485" s="150">
        <v>4268.28</v>
      </c>
      <c r="F485" s="150">
        <v>1048</v>
      </c>
      <c r="G485" s="328">
        <v>4740</v>
      </c>
      <c r="H485" s="326">
        <v>6000</v>
      </c>
      <c r="I485" s="326">
        <v>22080</v>
      </c>
      <c r="J485" s="328">
        <v>26484</v>
      </c>
      <c r="K485" s="77">
        <f>J485/G485*100</f>
        <v>558.73417721518979</v>
      </c>
      <c r="L485" s="77">
        <f t="shared" si="114"/>
        <v>119.94565217391305</v>
      </c>
      <c r="M485" s="316"/>
      <c r="N485" s="316"/>
      <c r="O485" s="5"/>
      <c r="P485" s="5"/>
      <c r="Q485" s="308"/>
      <c r="R485" s="292"/>
      <c r="S485" s="5"/>
      <c r="T485" s="5"/>
      <c r="U485" s="292"/>
      <c r="V485" s="5"/>
      <c r="W485"/>
      <c r="X485"/>
    </row>
    <row r="486" spans="1:24" s="4" customFormat="1" x14ac:dyDescent="0.2">
      <c r="A486" s="1"/>
      <c r="B486" s="99">
        <v>3213</v>
      </c>
      <c r="C486" s="100" t="s">
        <v>239</v>
      </c>
      <c r="D486" s="150"/>
      <c r="E486" s="150"/>
      <c r="F486" s="150"/>
      <c r="G486" s="328">
        <v>0</v>
      </c>
      <c r="H486" s="326">
        <v>500</v>
      </c>
      <c r="I486" s="326">
        <v>500</v>
      </c>
      <c r="J486" s="328">
        <v>19470</v>
      </c>
      <c r="K486" s="77"/>
      <c r="L486" s="77"/>
      <c r="M486" s="316"/>
      <c r="N486" s="316"/>
      <c r="O486" s="5"/>
      <c r="P486" s="5"/>
      <c r="Q486" s="308"/>
      <c r="R486" s="292"/>
      <c r="S486" s="5"/>
      <c r="T486" s="5"/>
      <c r="U486" s="292"/>
      <c r="V486" s="5"/>
      <c r="W486"/>
      <c r="X486"/>
    </row>
    <row r="487" spans="1:24" s="4" customFormat="1" x14ac:dyDescent="0.2">
      <c r="A487" s="1"/>
      <c r="B487" s="140">
        <v>322</v>
      </c>
      <c r="C487" s="130" t="s">
        <v>98</v>
      </c>
      <c r="D487" s="149" t="e">
        <f t="shared" ref="D487:J487" si="115">SUM(D488:D490)</f>
        <v>#REF!</v>
      </c>
      <c r="E487" s="149">
        <f t="shared" si="115"/>
        <v>23243.08</v>
      </c>
      <c r="F487" s="149">
        <f t="shared" si="115"/>
        <v>2950.83</v>
      </c>
      <c r="G487" s="324">
        <f t="shared" si="115"/>
        <v>338</v>
      </c>
      <c r="H487" s="296">
        <f t="shared" si="115"/>
        <v>2000</v>
      </c>
      <c r="I487" s="296">
        <f t="shared" si="115"/>
        <v>1107</v>
      </c>
      <c r="J487" s="324">
        <f t="shared" si="115"/>
        <v>811.5</v>
      </c>
      <c r="K487" s="59">
        <f>J487/G487*100</f>
        <v>240.08875739644972</v>
      </c>
      <c r="L487" s="59">
        <f t="shared" si="114"/>
        <v>73.306233062330634</v>
      </c>
      <c r="M487" s="316"/>
      <c r="N487" s="316"/>
      <c r="O487" s="5"/>
      <c r="P487" s="5"/>
      <c r="Q487" s="308"/>
      <c r="R487" s="292"/>
      <c r="S487" s="5"/>
      <c r="T487" s="5"/>
      <c r="U487" s="292"/>
      <c r="V487" s="5"/>
      <c r="W487"/>
      <c r="X487"/>
    </row>
    <row r="488" spans="1:24" s="4" customFormat="1" x14ac:dyDescent="0.2">
      <c r="A488" s="1"/>
      <c r="B488" s="99">
        <v>3221</v>
      </c>
      <c r="C488" s="100" t="s">
        <v>99</v>
      </c>
      <c r="D488" s="150" t="e">
        <f>#REF!</f>
        <v>#REF!</v>
      </c>
      <c r="E488" s="150">
        <v>20732.68</v>
      </c>
      <c r="F488" s="150">
        <v>2950.83</v>
      </c>
      <c r="G488" s="328">
        <v>338</v>
      </c>
      <c r="H488" s="326">
        <v>2000</v>
      </c>
      <c r="I488" s="326">
        <v>500</v>
      </c>
      <c r="J488" s="328">
        <v>62.5</v>
      </c>
      <c r="K488" s="77">
        <f>J488/G488*100</f>
        <v>18.491124260355029</v>
      </c>
      <c r="L488" s="77">
        <f t="shared" si="114"/>
        <v>12.5</v>
      </c>
      <c r="M488" s="316"/>
      <c r="N488" s="316"/>
      <c r="O488" s="5"/>
      <c r="P488" s="5"/>
      <c r="Q488" s="308"/>
      <c r="R488" s="292"/>
      <c r="S488" s="5"/>
      <c r="T488" s="5"/>
      <c r="U488" s="292"/>
      <c r="V488" s="5"/>
      <c r="W488"/>
      <c r="X488"/>
    </row>
    <row r="489" spans="1:24" s="4" customFormat="1" x14ac:dyDescent="0.2">
      <c r="A489" s="1"/>
      <c r="B489" s="99">
        <v>3222</v>
      </c>
      <c r="C489" s="100" t="s">
        <v>101</v>
      </c>
      <c r="D489" s="150"/>
      <c r="E489" s="150"/>
      <c r="F489" s="150"/>
      <c r="G489" s="328">
        <v>0</v>
      </c>
      <c r="H489" s="326">
        <v>0</v>
      </c>
      <c r="I489" s="326">
        <v>607</v>
      </c>
      <c r="J489" s="328">
        <v>607</v>
      </c>
      <c r="K489" s="77" t="s">
        <v>5</v>
      </c>
      <c r="L489" s="77">
        <v>0</v>
      </c>
      <c r="M489" s="316"/>
      <c r="N489" s="316"/>
      <c r="O489" s="5"/>
      <c r="P489" s="5"/>
      <c r="Q489" s="308"/>
      <c r="R489" s="292"/>
      <c r="S489" s="5"/>
      <c r="T489" s="5"/>
      <c r="U489" s="292"/>
      <c r="V489" s="5"/>
      <c r="W489"/>
      <c r="X489"/>
    </row>
    <row r="490" spans="1:24" s="4" customFormat="1" x14ac:dyDescent="0.2">
      <c r="A490" s="1"/>
      <c r="B490" s="99">
        <v>3225</v>
      </c>
      <c r="C490" s="100" t="s">
        <v>104</v>
      </c>
      <c r="D490" s="150" t="e">
        <f>#REF!</f>
        <v>#REF!</v>
      </c>
      <c r="E490" s="150">
        <v>2510.4</v>
      </c>
      <c r="F490" s="150"/>
      <c r="G490" s="328">
        <v>0</v>
      </c>
      <c r="H490" s="326">
        <v>0</v>
      </c>
      <c r="I490" s="326">
        <v>0</v>
      </c>
      <c r="J490" s="328">
        <v>142</v>
      </c>
      <c r="K490" s="77" t="s">
        <v>5</v>
      </c>
      <c r="L490" s="77">
        <v>0</v>
      </c>
      <c r="M490" s="316"/>
      <c r="N490" s="316"/>
      <c r="O490" s="5"/>
      <c r="P490" s="5"/>
      <c r="Q490" s="308"/>
      <c r="R490" s="292"/>
      <c r="S490" s="5"/>
      <c r="T490" s="5"/>
      <c r="U490" s="292"/>
      <c r="V490" s="5"/>
      <c r="W490"/>
      <c r="X490"/>
    </row>
    <row r="491" spans="1:24" s="4" customFormat="1" x14ac:dyDescent="0.2">
      <c r="A491" s="1"/>
      <c r="B491" s="472">
        <v>323</v>
      </c>
      <c r="C491" s="472" t="s">
        <v>106</v>
      </c>
      <c r="D491" s="473"/>
      <c r="E491" s="473"/>
      <c r="F491" s="473"/>
      <c r="G491" s="240">
        <f>G492</f>
        <v>0</v>
      </c>
      <c r="H491" s="296">
        <f>H492</f>
        <v>3000</v>
      </c>
      <c r="I491" s="296">
        <f>I492</f>
        <v>500</v>
      </c>
      <c r="J491" s="240">
        <f>SUM(J492+J493)</f>
        <v>550.16</v>
      </c>
      <c r="K491" s="59" t="s">
        <v>5</v>
      </c>
      <c r="L491" s="59">
        <f t="shared" si="114"/>
        <v>110.032</v>
      </c>
      <c r="M491" s="335"/>
      <c r="N491" s="335"/>
      <c r="O491" s="5"/>
      <c r="P491" s="5"/>
      <c r="Q491" s="308"/>
      <c r="R491" s="292"/>
      <c r="S491" s="5"/>
      <c r="T491" s="5"/>
      <c r="U491" s="292"/>
      <c r="V491" s="5"/>
      <c r="W491"/>
      <c r="X491"/>
    </row>
    <row r="492" spans="1:24" s="4" customFormat="1" x14ac:dyDescent="0.2">
      <c r="A492" s="1"/>
      <c r="B492" s="99">
        <v>3231</v>
      </c>
      <c r="C492" s="112" t="s">
        <v>250</v>
      </c>
      <c r="D492" s="150"/>
      <c r="E492" s="150"/>
      <c r="F492" s="150"/>
      <c r="G492" s="331"/>
      <c r="H492" s="326">
        <v>3000</v>
      </c>
      <c r="I492" s="326">
        <v>500</v>
      </c>
      <c r="J492" s="328">
        <v>19.16</v>
      </c>
      <c r="K492" s="77" t="s">
        <v>5</v>
      </c>
      <c r="L492" s="77">
        <f t="shared" si="114"/>
        <v>3.8319999999999999</v>
      </c>
      <c r="M492" s="316"/>
      <c r="N492" s="316"/>
      <c r="O492" s="5"/>
      <c r="P492" s="5"/>
      <c r="Q492" s="308"/>
      <c r="R492" s="292"/>
      <c r="S492" s="5"/>
      <c r="T492" s="5"/>
      <c r="U492" s="292"/>
      <c r="V492" s="5"/>
      <c r="W492"/>
      <c r="X492"/>
    </row>
    <row r="493" spans="1:24" s="4" customFormat="1" x14ac:dyDescent="0.2">
      <c r="A493" s="1"/>
      <c r="B493" s="99">
        <v>3238</v>
      </c>
      <c r="C493" s="112" t="s">
        <v>251</v>
      </c>
      <c r="D493" s="150"/>
      <c r="E493" s="150"/>
      <c r="F493" s="150"/>
      <c r="G493" s="331"/>
      <c r="H493" s="326"/>
      <c r="I493" s="326"/>
      <c r="J493" s="328">
        <v>531</v>
      </c>
      <c r="K493" s="77"/>
      <c r="L493" s="77"/>
      <c r="M493" s="316"/>
      <c r="N493" s="316"/>
      <c r="O493" s="5"/>
      <c r="P493" s="5"/>
      <c r="Q493" s="308"/>
      <c r="R493" s="292"/>
      <c r="S493" s="5"/>
      <c r="T493" s="5"/>
      <c r="U493" s="292"/>
      <c r="V493" s="5"/>
      <c r="W493"/>
      <c r="X493"/>
    </row>
    <row r="494" spans="1:24" s="4" customFormat="1" x14ac:dyDescent="0.2">
      <c r="A494" s="1"/>
      <c r="B494" s="140">
        <v>324</v>
      </c>
      <c r="C494" s="112" t="s">
        <v>241</v>
      </c>
      <c r="D494" s="150"/>
      <c r="E494" s="150"/>
      <c r="F494" s="150"/>
      <c r="G494" s="331"/>
      <c r="H494" s="326"/>
      <c r="I494" s="326"/>
      <c r="J494" s="474">
        <f>J495</f>
        <v>193</v>
      </c>
      <c r="K494" s="77"/>
      <c r="L494" s="77"/>
      <c r="M494" s="316"/>
      <c r="N494" s="316"/>
      <c r="O494" s="5"/>
      <c r="P494" s="5"/>
      <c r="Q494" s="308"/>
      <c r="R494" s="292"/>
      <c r="S494" s="5"/>
      <c r="T494" s="5"/>
      <c r="U494" s="292"/>
      <c r="V494" s="5"/>
      <c r="W494"/>
      <c r="X494"/>
    </row>
    <row r="495" spans="1:24" s="4" customFormat="1" x14ac:dyDescent="0.2">
      <c r="A495" s="1"/>
      <c r="B495" s="99">
        <v>3241</v>
      </c>
      <c r="C495" s="112" t="s">
        <v>241</v>
      </c>
      <c r="D495" s="150"/>
      <c r="E495" s="150"/>
      <c r="F495" s="150"/>
      <c r="G495" s="331">
        <v>0</v>
      </c>
      <c r="H495" s="326"/>
      <c r="I495" s="326">
        <v>0</v>
      </c>
      <c r="J495" s="328">
        <v>193</v>
      </c>
      <c r="K495" s="77"/>
      <c r="L495" s="77"/>
      <c r="M495" s="316"/>
      <c r="N495" s="316"/>
      <c r="O495" s="5"/>
      <c r="P495" s="5"/>
      <c r="Q495" s="308"/>
      <c r="R495" s="292"/>
      <c r="S495" s="5"/>
      <c r="T495" s="5"/>
      <c r="U495" s="292"/>
      <c r="V495" s="5"/>
      <c r="W495"/>
      <c r="X495"/>
    </row>
    <row r="496" spans="1:24" s="4" customFormat="1" x14ac:dyDescent="0.2">
      <c r="A496" s="1"/>
      <c r="B496" s="140">
        <v>329</v>
      </c>
      <c r="C496" s="130" t="s">
        <v>120</v>
      </c>
      <c r="D496" s="149" t="e">
        <f t="shared" ref="D496:I496" si="116">SUM(D497:D497)</f>
        <v>#REF!</v>
      </c>
      <c r="E496" s="149">
        <f t="shared" si="116"/>
        <v>1782.5</v>
      </c>
      <c r="F496" s="149">
        <f t="shared" si="116"/>
        <v>0</v>
      </c>
      <c r="G496" s="324">
        <f t="shared" si="116"/>
        <v>1045</v>
      </c>
      <c r="H496" s="296">
        <f t="shared" si="116"/>
        <v>3000</v>
      </c>
      <c r="I496" s="296">
        <f t="shared" si="116"/>
        <v>500</v>
      </c>
      <c r="J496" s="324">
        <f>SUM(J497:J498)</f>
        <v>1648</v>
      </c>
      <c r="K496" s="59">
        <f>J496/G496*100</f>
        <v>157.70334928229664</v>
      </c>
      <c r="L496" s="59">
        <f t="shared" si="114"/>
        <v>329.59999999999997</v>
      </c>
      <c r="M496" s="316"/>
      <c r="N496" s="316"/>
      <c r="O496" s="5"/>
      <c r="P496" s="5"/>
      <c r="Q496" s="308"/>
      <c r="R496" s="292"/>
      <c r="S496" s="5"/>
      <c r="T496" s="5"/>
      <c r="U496" s="292"/>
      <c r="V496" s="5"/>
      <c r="W496"/>
      <c r="X496"/>
    </row>
    <row r="497" spans="1:24" s="4" customFormat="1" x14ac:dyDescent="0.2">
      <c r="A497" s="1"/>
      <c r="B497" s="99">
        <v>3293</v>
      </c>
      <c r="C497" s="100" t="s">
        <v>121</v>
      </c>
      <c r="D497" s="150" t="e">
        <f>#REF!</f>
        <v>#REF!</v>
      </c>
      <c r="E497" s="150">
        <v>1782.5</v>
      </c>
      <c r="F497" s="150"/>
      <c r="G497" s="328">
        <v>1045</v>
      </c>
      <c r="H497" s="326">
        <v>3000</v>
      </c>
      <c r="I497" s="326">
        <v>500</v>
      </c>
      <c r="J497" s="328">
        <v>1328.86</v>
      </c>
      <c r="K497" s="77">
        <f>J497/G497*100</f>
        <v>127.16363636363634</v>
      </c>
      <c r="L497" s="77">
        <f t="shared" si="114"/>
        <v>265.77199999999999</v>
      </c>
      <c r="M497" s="316"/>
      <c r="N497" s="316"/>
      <c r="O497" s="5"/>
      <c r="P497" s="5"/>
      <c r="Q497" s="308"/>
      <c r="R497" s="292"/>
      <c r="S497" s="5"/>
      <c r="T497" s="5"/>
      <c r="U497" s="292"/>
      <c r="V497" s="5"/>
      <c r="W497"/>
      <c r="X497"/>
    </row>
    <row r="498" spans="1:24" s="4" customFormat="1" x14ac:dyDescent="0.2">
      <c r="A498" s="1"/>
      <c r="B498" s="99">
        <v>3299</v>
      </c>
      <c r="C498" s="100" t="s">
        <v>120</v>
      </c>
      <c r="D498" s="150"/>
      <c r="E498" s="150"/>
      <c r="F498" s="150"/>
      <c r="G498" s="328"/>
      <c r="H498" s="326"/>
      <c r="I498" s="326"/>
      <c r="J498" s="328">
        <v>319.14</v>
      </c>
      <c r="K498" s="77"/>
      <c r="L498" s="77"/>
      <c r="M498" s="316"/>
      <c r="N498" s="316"/>
      <c r="O498" s="5"/>
      <c r="P498" s="5"/>
      <c r="Q498" s="308"/>
      <c r="R498" s="292"/>
      <c r="S498" s="5"/>
      <c r="T498" s="5"/>
      <c r="U498" s="292"/>
      <c r="V498" s="5"/>
      <c r="W498"/>
      <c r="X498"/>
    </row>
    <row r="499" spans="1:24" s="4" customFormat="1" x14ac:dyDescent="0.2">
      <c r="A499" s="1"/>
      <c r="B499" s="140">
        <v>37</v>
      </c>
      <c r="C499" s="130" t="s">
        <v>135</v>
      </c>
      <c r="D499" s="149" t="e">
        <f t="shared" ref="D499:J500" si="117">D500</f>
        <v>#REF!</v>
      </c>
      <c r="E499" s="149" t="e">
        <f t="shared" si="117"/>
        <v>#REF!</v>
      </c>
      <c r="F499" s="149" t="e">
        <f t="shared" si="117"/>
        <v>#REF!</v>
      </c>
      <c r="G499" s="324">
        <f t="shared" si="117"/>
        <v>0</v>
      </c>
      <c r="H499" s="296">
        <f t="shared" si="117"/>
        <v>0</v>
      </c>
      <c r="I499" s="296">
        <f t="shared" si="117"/>
        <v>0</v>
      </c>
      <c r="J499" s="324">
        <f t="shared" si="117"/>
        <v>0</v>
      </c>
      <c r="K499" s="141" t="s">
        <v>5</v>
      </c>
      <c r="L499" s="141" t="e">
        <f t="shared" si="114"/>
        <v>#DIV/0!</v>
      </c>
      <c r="M499" s="316"/>
      <c r="N499" s="316"/>
      <c r="O499" s="5"/>
      <c r="P499" s="5"/>
      <c r="Q499" s="308"/>
      <c r="R499" s="292"/>
      <c r="S499" s="5"/>
      <c r="T499" s="5"/>
      <c r="U499" s="292"/>
      <c r="V499" s="5"/>
      <c r="W499"/>
      <c r="X499"/>
    </row>
    <row r="500" spans="1:24" s="4" customFormat="1" x14ac:dyDescent="0.2">
      <c r="A500" s="1"/>
      <c r="B500" s="140">
        <v>372</v>
      </c>
      <c r="C500" s="130" t="s">
        <v>136</v>
      </c>
      <c r="D500" s="149" t="e">
        <f>#REF!</f>
        <v>#REF!</v>
      </c>
      <c r="E500" s="149" t="e">
        <f>#REF!</f>
        <v>#REF!</v>
      </c>
      <c r="F500" s="149" t="e">
        <f>#REF!</f>
        <v>#REF!</v>
      </c>
      <c r="G500" s="324">
        <f>G501</f>
        <v>0</v>
      </c>
      <c r="H500" s="296">
        <f t="shared" si="117"/>
        <v>0</v>
      </c>
      <c r="I500" s="296">
        <f t="shared" si="117"/>
        <v>0</v>
      </c>
      <c r="J500" s="324">
        <f t="shared" si="117"/>
        <v>0</v>
      </c>
      <c r="K500" s="141" t="s">
        <v>5</v>
      </c>
      <c r="L500" s="141" t="e">
        <f t="shared" si="114"/>
        <v>#DIV/0!</v>
      </c>
      <c r="M500" s="316"/>
      <c r="N500" s="316"/>
      <c r="O500" s="5"/>
      <c r="P500" s="5"/>
      <c r="Q500" s="308"/>
      <c r="R500" s="292"/>
      <c r="S500" s="5"/>
      <c r="T500" s="5"/>
      <c r="U500" s="292"/>
      <c r="V500" s="5"/>
      <c r="W500"/>
      <c r="X500"/>
    </row>
    <row r="501" spans="1:24" s="4" customFormat="1" x14ac:dyDescent="0.2">
      <c r="A501" s="1"/>
      <c r="B501" s="168">
        <v>3722</v>
      </c>
      <c r="C501" s="168" t="s">
        <v>252</v>
      </c>
      <c r="D501" s="169"/>
      <c r="E501" s="169"/>
      <c r="F501" s="169"/>
      <c r="G501" s="427">
        <v>0</v>
      </c>
      <c r="H501" s="427">
        <v>0</v>
      </c>
      <c r="I501" s="427">
        <v>0</v>
      </c>
      <c r="J501" s="427">
        <v>0</v>
      </c>
      <c r="K501" s="77" t="s">
        <v>5</v>
      </c>
      <c r="L501" s="76" t="e">
        <f t="shared" si="114"/>
        <v>#DIV/0!</v>
      </c>
      <c r="M501" s="316"/>
      <c r="N501" s="316"/>
      <c r="O501" s="5"/>
      <c r="P501" s="5"/>
      <c r="Q501" s="308"/>
      <c r="R501" s="292"/>
      <c r="S501" s="5"/>
      <c r="T501" s="5"/>
      <c r="U501" s="292"/>
      <c r="V501" s="5"/>
      <c r="W501"/>
      <c r="X501"/>
    </row>
    <row r="502" spans="1:24" s="4" customFormat="1" x14ac:dyDescent="0.2">
      <c r="A502" s="1"/>
      <c r="B502" s="93"/>
      <c r="C502" s="94" t="s">
        <v>141</v>
      </c>
      <c r="D502" s="179"/>
      <c r="E502" s="179"/>
      <c r="F502" s="179"/>
      <c r="G502" s="324">
        <f>G476</f>
        <v>27488</v>
      </c>
      <c r="H502" s="296">
        <f>H476</f>
        <v>14500</v>
      </c>
      <c r="I502" s="296">
        <f>I476</f>
        <v>33545</v>
      </c>
      <c r="J502" s="338">
        <f>J476</f>
        <v>71260.66</v>
      </c>
      <c r="K502" s="59">
        <f>J502/G502*100</f>
        <v>259.24279685681023</v>
      </c>
      <c r="L502" s="59">
        <f>J502/I502*100</f>
        <v>212.43303025786258</v>
      </c>
      <c r="M502" s="316"/>
      <c r="N502" s="316"/>
      <c r="O502" s="5"/>
      <c r="P502" s="5"/>
      <c r="Q502" s="308"/>
      <c r="R502" s="292"/>
      <c r="S502" s="5"/>
      <c r="T502" s="5"/>
      <c r="U502" s="292"/>
      <c r="V502" s="5"/>
      <c r="W502"/>
      <c r="X502"/>
    </row>
    <row r="503" spans="1:24" s="4" customFormat="1" x14ac:dyDescent="0.2">
      <c r="A503" s="1"/>
      <c r="B503" s="93"/>
      <c r="C503" s="94" t="s">
        <v>142</v>
      </c>
      <c r="D503" s="179"/>
      <c r="E503" s="179"/>
      <c r="F503" s="179"/>
      <c r="G503" s="429">
        <f>IF(G467&gt;G502,G467-G502,0)</f>
        <v>0</v>
      </c>
      <c r="H503" s="430">
        <f>IF(H467&gt;H502,H467-H502,0)</f>
        <v>0</v>
      </c>
      <c r="I503" s="430">
        <f>IF(I467&gt;I502,I467-I502,0)</f>
        <v>0</v>
      </c>
      <c r="J503" s="464">
        <f>IF(J467&gt;J502,J467-J502,0)</f>
        <v>18336.339999999997</v>
      </c>
      <c r="K503" s="431">
        <v>0</v>
      </c>
      <c r="L503" s="475" t="e">
        <f>J503/I503*100</f>
        <v>#DIV/0!</v>
      </c>
      <c r="M503" s="316"/>
      <c r="N503" s="316"/>
      <c r="O503" s="5"/>
      <c r="P503" s="5"/>
      <c r="Q503" s="308"/>
      <c r="R503" s="292"/>
      <c r="S503" s="5"/>
      <c r="T503" s="5"/>
      <c r="U503" s="292"/>
      <c r="V503" s="5"/>
      <c r="W503"/>
      <c r="X503"/>
    </row>
    <row r="504" spans="1:24" s="4" customFormat="1" ht="12" customHeight="1" x14ac:dyDescent="0.2">
      <c r="A504" s="1"/>
      <c r="B504" s="191">
        <v>92211.21</v>
      </c>
      <c r="C504" s="191" t="s">
        <v>144</v>
      </c>
      <c r="D504" s="192"/>
      <c r="E504" s="192"/>
      <c r="F504" s="192"/>
      <c r="G504" s="465">
        <v>0</v>
      </c>
      <c r="H504" s="326">
        <v>0</v>
      </c>
      <c r="I504" s="326"/>
      <c r="J504" s="451">
        <v>10157</v>
      </c>
      <c r="K504" s="152" t="s">
        <v>5</v>
      </c>
      <c r="L504" s="152" t="s">
        <v>5</v>
      </c>
      <c r="M504" s="316"/>
      <c r="N504" s="316"/>
      <c r="O504" s="5"/>
      <c r="P504" s="5"/>
      <c r="Q504" s="308"/>
      <c r="R504" s="292"/>
      <c r="S504" s="5"/>
      <c r="T504" s="5"/>
      <c r="U504" s="292"/>
      <c r="V504" s="5"/>
      <c r="W504"/>
      <c r="X504"/>
    </row>
    <row r="505" spans="1:24" ht="17.25" customHeight="1" x14ac:dyDescent="0.2">
      <c r="B505" s="130">
        <v>4</v>
      </c>
      <c r="C505" s="130" t="s">
        <v>153</v>
      </c>
      <c r="D505" s="148"/>
      <c r="E505" s="148"/>
      <c r="F505" s="148"/>
      <c r="G505" s="324">
        <f>G506</f>
        <v>43543</v>
      </c>
      <c r="H505" s="296">
        <f>H506</f>
        <v>0</v>
      </c>
      <c r="I505" s="296">
        <f>I506</f>
        <v>4476</v>
      </c>
      <c r="J505" s="324">
        <f>J506</f>
        <v>6421</v>
      </c>
      <c r="K505" s="141">
        <f>J505/G505*100</f>
        <v>14.746342695726064</v>
      </c>
      <c r="L505" s="141">
        <f>J505/I505*100</f>
        <v>143.45397676496873</v>
      </c>
      <c r="M505" s="335"/>
      <c r="N505" s="335"/>
    </row>
    <row r="506" spans="1:24" x14ac:dyDescent="0.2">
      <c r="B506" s="140">
        <v>42</v>
      </c>
      <c r="C506" s="130" t="s">
        <v>155</v>
      </c>
      <c r="D506" s="149" t="e">
        <f>#REF!</f>
        <v>#REF!</v>
      </c>
      <c r="E506" s="149" t="e">
        <f>#REF!</f>
        <v>#REF!</v>
      </c>
      <c r="F506" s="149" t="e">
        <f>#REF!</f>
        <v>#REF!</v>
      </c>
      <c r="G506" s="324">
        <f>G507+G510</f>
        <v>43543</v>
      </c>
      <c r="H506" s="296">
        <f>H507+H510</f>
        <v>0</v>
      </c>
      <c r="I506" s="296">
        <f>I507+I510</f>
        <v>4476</v>
      </c>
      <c r="J506" s="324">
        <f>J507+J510</f>
        <v>6421</v>
      </c>
      <c r="K506" s="466">
        <f>J506/G506*100</f>
        <v>14.746342695726064</v>
      </c>
      <c r="L506" s="466">
        <f>J506/I506*100</f>
        <v>143.45397676496873</v>
      </c>
      <c r="M506" s="316"/>
      <c r="N506" s="316"/>
    </row>
    <row r="507" spans="1:24" x14ac:dyDescent="0.2">
      <c r="B507" s="140">
        <v>422</v>
      </c>
      <c r="C507" s="130" t="s">
        <v>158</v>
      </c>
      <c r="D507" s="236"/>
      <c r="E507" s="236"/>
      <c r="F507" s="236"/>
      <c r="G507" s="239">
        <f>SUM(G508:G509)</f>
        <v>35165</v>
      </c>
      <c r="H507" s="347">
        <f>SUM(H508:H509)</f>
        <v>0</v>
      </c>
      <c r="I507" s="347">
        <f>SUM(I508:I509)</f>
        <v>0</v>
      </c>
      <c r="J507" s="239">
        <f>SUM(J508:J509)</f>
        <v>0</v>
      </c>
      <c r="K507" s="59" t="s">
        <v>5</v>
      </c>
      <c r="L507" s="59">
        <v>0</v>
      </c>
      <c r="M507" s="316"/>
      <c r="N507" s="316"/>
    </row>
    <row r="508" spans="1:24" hidden="1" x14ac:dyDescent="0.2">
      <c r="B508" s="99">
        <v>4221</v>
      </c>
      <c r="C508" s="100" t="s">
        <v>159</v>
      </c>
      <c r="D508" s="150"/>
      <c r="E508" s="150"/>
      <c r="F508" s="150"/>
      <c r="G508" s="434">
        <v>25998</v>
      </c>
      <c r="H508" s="344">
        <v>0</v>
      </c>
      <c r="I508" s="344">
        <v>0</v>
      </c>
      <c r="J508" s="434">
        <v>0</v>
      </c>
      <c r="K508" s="77" t="s">
        <v>5</v>
      </c>
      <c r="L508" s="77">
        <v>0</v>
      </c>
      <c r="M508" s="316"/>
      <c r="N508" s="316"/>
    </row>
    <row r="509" spans="1:24" hidden="1" x14ac:dyDescent="0.2">
      <c r="B509" s="99">
        <v>4227</v>
      </c>
      <c r="C509" s="100" t="s">
        <v>242</v>
      </c>
      <c r="D509" s="150"/>
      <c r="E509" s="150"/>
      <c r="F509" s="150"/>
      <c r="G509" s="434">
        <v>9167</v>
      </c>
      <c r="H509" s="344">
        <v>0</v>
      </c>
      <c r="I509" s="344">
        <v>0</v>
      </c>
      <c r="J509" s="434">
        <v>0</v>
      </c>
      <c r="K509" s="77" t="s">
        <v>5</v>
      </c>
      <c r="L509" s="77"/>
      <c r="M509" s="299"/>
      <c r="N509" s="299"/>
    </row>
    <row r="510" spans="1:24" ht="12" customHeight="1" x14ac:dyDescent="0.2">
      <c r="B510" s="140">
        <v>424</v>
      </c>
      <c r="C510" s="130" t="s">
        <v>164</v>
      </c>
      <c r="D510" s="236"/>
      <c r="E510" s="236"/>
      <c r="F510" s="236"/>
      <c r="G510" s="239">
        <f t="shared" ref="G510:L510" si="118">G511</f>
        <v>8378</v>
      </c>
      <c r="H510" s="347">
        <f t="shared" si="118"/>
        <v>0</v>
      </c>
      <c r="I510" s="347">
        <f t="shared" si="118"/>
        <v>4476</v>
      </c>
      <c r="J510" s="239">
        <f t="shared" si="118"/>
        <v>6421</v>
      </c>
      <c r="K510" s="239">
        <f t="shared" si="118"/>
        <v>76.641203151110048</v>
      </c>
      <c r="L510" s="239">
        <f t="shared" si="118"/>
        <v>143.45397676496873</v>
      </c>
      <c r="M510" s="316"/>
      <c r="N510" s="316"/>
    </row>
    <row r="511" spans="1:24" ht="13.5" customHeight="1" x14ac:dyDescent="0.2">
      <c r="B511" s="99">
        <v>4241</v>
      </c>
      <c r="C511" s="100" t="s">
        <v>253</v>
      </c>
      <c r="D511" s="150"/>
      <c r="E511" s="150"/>
      <c r="F511" s="150"/>
      <c r="G511" s="434">
        <v>8378</v>
      </c>
      <c r="H511" s="344">
        <v>0</v>
      </c>
      <c r="I511" s="344">
        <v>4476</v>
      </c>
      <c r="J511" s="434">
        <v>6421</v>
      </c>
      <c r="K511" s="77">
        <f>J511/G511*100</f>
        <v>76.641203151110048</v>
      </c>
      <c r="L511" s="77">
        <f>J511/I511*100</f>
        <v>143.45397676496873</v>
      </c>
      <c r="M511" s="316"/>
      <c r="N511" s="316"/>
    </row>
    <row r="512" spans="1:24" ht="11.25" customHeight="1" x14ac:dyDescent="0.2">
      <c r="B512" s="53"/>
      <c r="C512" s="54" t="s">
        <v>169</v>
      </c>
      <c r="D512" s="241"/>
      <c r="E512" s="241"/>
      <c r="F512" s="241"/>
      <c r="G512" s="352">
        <v>10000</v>
      </c>
      <c r="H512" s="353">
        <v>0</v>
      </c>
      <c r="I512" s="353">
        <v>0</v>
      </c>
      <c r="J512" s="469">
        <v>0</v>
      </c>
      <c r="K512" s="77">
        <f>J512/G512*100</f>
        <v>0</v>
      </c>
      <c r="L512" s="77">
        <v>0</v>
      </c>
      <c r="M512" s="316"/>
      <c r="N512" s="316"/>
    </row>
    <row r="513" spans="1:22" x14ac:dyDescent="0.2">
      <c r="B513" s="252"/>
      <c r="C513" s="252" t="s">
        <v>172</v>
      </c>
      <c r="D513" s="253"/>
      <c r="E513" s="253"/>
      <c r="F513" s="253"/>
      <c r="G513" s="476">
        <f>G467</f>
        <v>12278</v>
      </c>
      <c r="H513" s="476">
        <f>H467</f>
        <v>14500</v>
      </c>
      <c r="I513" s="476">
        <f>I467</f>
        <v>20000</v>
      </c>
      <c r="J513" s="476">
        <f>J467</f>
        <v>89597</v>
      </c>
      <c r="K513" s="255">
        <f>J513/G513*100</f>
        <v>729.7361133735136</v>
      </c>
      <c r="L513" s="255">
        <f>J513/I513*100</f>
        <v>447.98500000000001</v>
      </c>
      <c r="M513" s="316"/>
      <c r="N513" s="316"/>
    </row>
    <row r="514" spans="1:22" x14ac:dyDescent="0.2">
      <c r="B514" s="258"/>
      <c r="C514" s="258" t="s">
        <v>173</v>
      </c>
      <c r="D514" s="253" t="e">
        <f>D483+#REF!+#REF!+D506+D496</f>
        <v>#REF!</v>
      </c>
      <c r="E514" s="253" t="e">
        <f>E483+#REF!+#REF!+E506+E496</f>
        <v>#REF!</v>
      </c>
      <c r="F514" s="253" t="e">
        <f>F483+#REF!+#REF!+F506+F496</f>
        <v>#REF!</v>
      </c>
      <c r="G514" s="359">
        <f>G505+G476</f>
        <v>71031</v>
      </c>
      <c r="H514" s="359">
        <f>H505+H476</f>
        <v>14500</v>
      </c>
      <c r="I514" s="359">
        <f>I505+I476</f>
        <v>38021</v>
      </c>
      <c r="J514" s="477">
        <f>J505+J476</f>
        <v>77681.66</v>
      </c>
      <c r="K514" s="255">
        <f>J514/G514*100</f>
        <v>109.36303867325535</v>
      </c>
      <c r="L514" s="255">
        <f>J514/I514*100</f>
        <v>204.31251150679887</v>
      </c>
      <c r="M514" s="316"/>
      <c r="N514" s="316"/>
    </row>
    <row r="515" spans="1:22" x14ac:dyDescent="0.2">
      <c r="B515" s="130"/>
      <c r="C515" s="130" t="s">
        <v>174</v>
      </c>
      <c r="D515" s="262"/>
      <c r="E515" s="262"/>
      <c r="F515" s="262"/>
      <c r="G515" s="339">
        <f>IF(G513&gt;G514,G513-G514,0)</f>
        <v>0</v>
      </c>
      <c r="H515" s="340">
        <f>IF(H513&gt;H514,H513-H514,0)</f>
        <v>0</v>
      </c>
      <c r="I515" s="340">
        <f>IF(I513&gt;I514,I513-I514,0)</f>
        <v>0</v>
      </c>
      <c r="J515" s="339">
        <f>IF(J513&gt;J514,J513-J514,0)</f>
        <v>11915.339999999997</v>
      </c>
      <c r="K515" s="152" t="s">
        <v>5</v>
      </c>
      <c r="L515" s="264" t="s">
        <v>5</v>
      </c>
      <c r="M515" s="5"/>
      <c r="N515" s="5"/>
    </row>
    <row r="516" spans="1:22" x14ac:dyDescent="0.2">
      <c r="B516" s="130"/>
      <c r="C516" s="130" t="s">
        <v>175</v>
      </c>
      <c r="D516" s="266"/>
      <c r="E516" s="266"/>
      <c r="F516" s="266"/>
      <c r="G516" s="339">
        <f>IF(G514&gt;G513,G514-G513,0)</f>
        <v>58753</v>
      </c>
      <c r="H516" s="340">
        <f>IF(H514&gt;H513,H514-H513,0)</f>
        <v>0</v>
      </c>
      <c r="I516" s="340">
        <v>0</v>
      </c>
      <c r="J516" s="339">
        <f>IF(J514&gt;J513,J514-J513,0)</f>
        <v>0</v>
      </c>
      <c r="K516" s="152" t="s">
        <v>5</v>
      </c>
      <c r="L516" s="264">
        <v>0</v>
      </c>
      <c r="M516" s="358"/>
      <c r="N516" s="358"/>
    </row>
    <row r="517" spans="1:22" x14ac:dyDescent="0.2">
      <c r="B517" s="130" t="s">
        <v>176</v>
      </c>
      <c r="C517" s="130" t="s">
        <v>177</v>
      </c>
      <c r="D517" s="266"/>
      <c r="E517" s="266"/>
      <c r="F517" s="266"/>
      <c r="G517" s="339">
        <f>G504</f>
        <v>0</v>
      </c>
      <c r="H517" s="340">
        <f>H504</f>
        <v>0</v>
      </c>
      <c r="I517" s="340">
        <v>0</v>
      </c>
      <c r="J517" s="339">
        <v>10057</v>
      </c>
      <c r="K517" s="152" t="e">
        <f>J517/G517*100</f>
        <v>#DIV/0!</v>
      </c>
      <c r="L517" s="264">
        <v>0</v>
      </c>
      <c r="M517" s="14"/>
      <c r="N517" s="14"/>
    </row>
    <row r="518" spans="1:22" x14ac:dyDescent="0.2">
      <c r="B518" s="275"/>
      <c r="C518" s="94" t="s">
        <v>236</v>
      </c>
      <c r="D518" s="266"/>
      <c r="E518" s="266"/>
      <c r="F518" s="266"/>
      <c r="G518" s="451">
        <v>10057</v>
      </c>
      <c r="H518" s="296">
        <f>H515+H517</f>
        <v>0</v>
      </c>
      <c r="I518" s="296">
        <v>0</v>
      </c>
      <c r="J518" s="367">
        <v>21972</v>
      </c>
      <c r="K518" s="278">
        <f>J518/G518*100</f>
        <v>218.47469424281596</v>
      </c>
      <c r="L518" s="278" t="s">
        <v>5</v>
      </c>
      <c r="M518" s="310"/>
      <c r="N518" s="310"/>
    </row>
    <row r="519" spans="1:22" ht="11.25" customHeight="1" x14ac:dyDescent="0.2">
      <c r="B519" s="376"/>
      <c r="C519" s="377"/>
      <c r="D519" s="378"/>
      <c r="E519" s="378"/>
      <c r="F519" s="378"/>
      <c r="G519" s="380"/>
      <c r="H519" s="379"/>
      <c r="I519" s="379"/>
      <c r="J519" s="380"/>
      <c r="K519" s="381"/>
      <c r="L519" s="382"/>
      <c r="M519" s="310"/>
      <c r="N519" s="310"/>
    </row>
    <row r="520" spans="1:22" ht="12.75" customHeight="1" x14ac:dyDescent="0.2">
      <c r="B520" s="554" t="s">
        <v>254</v>
      </c>
      <c r="C520" s="555"/>
      <c r="D520" s="555"/>
      <c r="E520" s="555"/>
      <c r="F520" s="555"/>
      <c r="G520" s="555"/>
      <c r="H520" s="555"/>
      <c r="I520" s="555"/>
      <c r="J520" s="555"/>
      <c r="K520" s="555"/>
      <c r="L520" s="556"/>
      <c r="M520" s="310"/>
      <c r="N520" s="310"/>
    </row>
    <row r="521" spans="1:22" s="128" customFormat="1" ht="17.25" customHeight="1" x14ac:dyDescent="0.2">
      <c r="A521" s="137"/>
      <c r="B521" s="30"/>
      <c r="C521" s="31">
        <v>1</v>
      </c>
      <c r="D521" s="15"/>
      <c r="E521" s="15"/>
      <c r="F521" s="16"/>
      <c r="G521" s="32">
        <v>2</v>
      </c>
      <c r="H521" s="33">
        <v>3</v>
      </c>
      <c r="I521" s="33">
        <v>4</v>
      </c>
      <c r="J521" s="32">
        <v>5</v>
      </c>
      <c r="K521" s="34">
        <v>6</v>
      </c>
      <c r="L521" s="34">
        <v>7</v>
      </c>
      <c r="M521" s="316"/>
      <c r="N521" s="316"/>
      <c r="O521" s="5"/>
      <c r="P521" s="5"/>
      <c r="Q521" s="308"/>
      <c r="R521" s="292"/>
      <c r="S521" s="5"/>
      <c r="T521" s="5"/>
      <c r="U521" s="292"/>
      <c r="V521" s="5"/>
    </row>
    <row r="522" spans="1:22" s="128" customFormat="1" ht="21" customHeight="1" x14ac:dyDescent="0.2">
      <c r="A522" s="137"/>
      <c r="B522" s="523" t="s">
        <v>12</v>
      </c>
      <c r="C522" s="39" t="s">
        <v>13</v>
      </c>
      <c r="D522"/>
      <c r="E522"/>
      <c r="F522"/>
      <c r="G522" s="478" t="s">
        <v>14</v>
      </c>
      <c r="H522" s="42" t="s">
        <v>190</v>
      </c>
      <c r="I522" s="42" t="s">
        <v>16</v>
      </c>
      <c r="J522" s="309" t="s">
        <v>14</v>
      </c>
      <c r="K522" s="515" t="s">
        <v>17</v>
      </c>
      <c r="L522" s="515" t="s">
        <v>18</v>
      </c>
      <c r="M522" s="316"/>
      <c r="N522" s="316"/>
      <c r="O522" s="5"/>
      <c r="P522" s="5"/>
      <c r="Q522" s="308"/>
      <c r="R522" s="292"/>
      <c r="S522" s="5"/>
      <c r="T522" s="5"/>
      <c r="U522" s="292"/>
      <c r="V522" s="5"/>
    </row>
    <row r="523" spans="1:22" s="124" customFormat="1" ht="18.75" customHeight="1" x14ac:dyDescent="0.2">
      <c r="A523" s="137"/>
      <c r="B523" s="524"/>
      <c r="C523" s="44" t="s">
        <v>27</v>
      </c>
      <c r="D523" s="45" t="s">
        <v>28</v>
      </c>
      <c r="E523" s="46" t="s">
        <v>29</v>
      </c>
      <c r="F523" s="47" t="s">
        <v>30</v>
      </c>
      <c r="G523" s="311" t="s">
        <v>255</v>
      </c>
      <c r="H523" s="51" t="s">
        <v>192</v>
      </c>
      <c r="I523" s="51" t="s">
        <v>33</v>
      </c>
      <c r="J523" s="311" t="s">
        <v>235</v>
      </c>
      <c r="K523" s="516"/>
      <c r="L523" s="516"/>
      <c r="M523" s="316"/>
      <c r="N523" s="316"/>
      <c r="O523" s="5"/>
      <c r="P523" s="5"/>
      <c r="Q523" s="308"/>
      <c r="R523" s="292"/>
      <c r="S523" s="5"/>
      <c r="T523" s="5"/>
      <c r="U523" s="292"/>
      <c r="V523" s="5"/>
    </row>
    <row r="524" spans="1:22" s="128" customFormat="1" ht="15.75" customHeight="1" x14ac:dyDescent="0.2">
      <c r="A524" s="137"/>
      <c r="B524" s="53">
        <v>6</v>
      </c>
      <c r="C524" s="54" t="s">
        <v>37</v>
      </c>
      <c r="D524" s="55"/>
      <c r="E524" s="55"/>
      <c r="F524" s="56"/>
      <c r="G524" s="312">
        <f t="shared" ref="G524:J525" si="119">G525</f>
        <v>560</v>
      </c>
      <c r="H524" s="313">
        <f t="shared" si="119"/>
        <v>3000</v>
      </c>
      <c r="I524" s="313">
        <f t="shared" si="119"/>
        <v>3000</v>
      </c>
      <c r="J524" s="312">
        <f t="shared" si="119"/>
        <v>15164</v>
      </c>
      <c r="K524" s="59">
        <f>J524/G524*100</f>
        <v>2707.8571428571431</v>
      </c>
      <c r="L524" s="59">
        <f>J524/I524*100</f>
        <v>505.4666666666667</v>
      </c>
      <c r="M524" s="316"/>
      <c r="N524" s="316"/>
      <c r="O524" s="5"/>
      <c r="P524" s="5"/>
      <c r="Q524" s="308"/>
      <c r="R524" s="292"/>
      <c r="S524" s="5"/>
      <c r="T524" s="5"/>
      <c r="U524" s="292"/>
      <c r="V524" s="5"/>
    </row>
    <row r="525" spans="1:22" s="124" customFormat="1" ht="12" customHeight="1" x14ac:dyDescent="0.2">
      <c r="A525" s="137"/>
      <c r="B525" s="93">
        <v>66</v>
      </c>
      <c r="C525" s="94" t="s">
        <v>65</v>
      </c>
      <c r="D525" s="55"/>
      <c r="E525" s="55"/>
      <c r="F525" s="56"/>
      <c r="G525" s="312">
        <f t="shared" si="119"/>
        <v>560</v>
      </c>
      <c r="H525" s="313">
        <f t="shared" si="119"/>
        <v>3000</v>
      </c>
      <c r="I525" s="313">
        <f t="shared" si="119"/>
        <v>3000</v>
      </c>
      <c r="J525" s="312">
        <f t="shared" si="119"/>
        <v>15164</v>
      </c>
      <c r="K525" s="59">
        <f>J525/G525*100</f>
        <v>2707.8571428571431</v>
      </c>
      <c r="L525" s="59">
        <f>J525/I525*100</f>
        <v>505.4666666666667</v>
      </c>
      <c r="M525" s="316"/>
      <c r="N525" s="316"/>
      <c r="O525" s="5"/>
      <c r="P525" s="5"/>
      <c r="Q525" s="308"/>
      <c r="R525" s="292"/>
      <c r="S525" s="5"/>
      <c r="T525" s="5"/>
      <c r="U525" s="292"/>
      <c r="V525" s="5"/>
    </row>
    <row r="526" spans="1:22" s="128" customFormat="1" ht="9" customHeight="1" x14ac:dyDescent="0.2">
      <c r="A526" s="137"/>
      <c r="B526" s="94">
        <v>663</v>
      </c>
      <c r="C526" s="94" t="s">
        <v>69</v>
      </c>
      <c r="D526" s="126"/>
      <c r="E526" s="126"/>
      <c r="F526" s="127"/>
      <c r="G526" s="312">
        <f>G527+G528</f>
        <v>560</v>
      </c>
      <c r="H526" s="313">
        <f>H527+H528</f>
        <v>3000</v>
      </c>
      <c r="I526" s="313">
        <f>I527+I528</f>
        <v>3000</v>
      </c>
      <c r="J526" s="320">
        <f>J527+J528</f>
        <v>15164</v>
      </c>
      <c r="K526" s="59">
        <f>J526/G526*100</f>
        <v>2707.8571428571431</v>
      </c>
      <c r="L526" s="59">
        <f t="shared" ref="L526:L538" si="120">J526/I526*100</f>
        <v>505.4666666666667</v>
      </c>
      <c r="M526" s="316"/>
      <c r="N526" s="316"/>
      <c r="O526" s="5"/>
      <c r="P526" s="5"/>
      <c r="Q526" s="308"/>
      <c r="R526" s="292"/>
      <c r="S526" s="5"/>
      <c r="T526" s="5"/>
      <c r="U526" s="292"/>
      <c r="V526" s="5"/>
    </row>
    <row r="527" spans="1:22" ht="14.25" customHeight="1" x14ac:dyDescent="0.2">
      <c r="B527" s="118">
        <v>6631</v>
      </c>
      <c r="C527" s="118" t="s">
        <v>70</v>
      </c>
      <c r="D527" s="119"/>
      <c r="E527" s="119"/>
      <c r="F527" s="120"/>
      <c r="G527" s="321">
        <v>0</v>
      </c>
      <c r="H527" s="317"/>
      <c r="I527" s="317"/>
      <c r="J527" s="321">
        <v>0</v>
      </c>
      <c r="K527" s="77">
        <v>0</v>
      </c>
      <c r="L527" s="77" t="e">
        <f t="shared" si="120"/>
        <v>#DIV/0!</v>
      </c>
      <c r="M527" s="299"/>
      <c r="N527" s="299"/>
    </row>
    <row r="528" spans="1:22" x14ac:dyDescent="0.2">
      <c r="B528" s="118">
        <v>6632</v>
      </c>
      <c r="C528" s="118" t="s">
        <v>71</v>
      </c>
      <c r="D528" s="119"/>
      <c r="E528" s="119"/>
      <c r="F528" s="120"/>
      <c r="G528" s="321">
        <v>560</v>
      </c>
      <c r="H528" s="317">
        <v>3000</v>
      </c>
      <c r="I528" s="317">
        <v>3000</v>
      </c>
      <c r="J528" s="321">
        <v>15164</v>
      </c>
      <c r="K528" s="77">
        <f>J528/G528*100</f>
        <v>2707.8571428571431</v>
      </c>
      <c r="L528" s="77">
        <f t="shared" si="120"/>
        <v>505.4666666666667</v>
      </c>
      <c r="M528" s="316"/>
      <c r="N528" s="316"/>
    </row>
    <row r="529" spans="1:24" x14ac:dyDescent="0.2">
      <c r="B529" s="130">
        <v>3</v>
      </c>
      <c r="C529" s="130" t="s">
        <v>77</v>
      </c>
      <c r="D529" s="138"/>
      <c r="E529" s="138"/>
      <c r="F529" s="139"/>
      <c r="G529" s="312">
        <f>G530+G535+G541</f>
        <v>0</v>
      </c>
      <c r="H529" s="313">
        <f>H530+H535+H541</f>
        <v>500</v>
      </c>
      <c r="I529" s="313">
        <f>I530+I535+I541</f>
        <v>500</v>
      </c>
      <c r="J529" s="312">
        <f>J530+J535+J541</f>
        <v>0</v>
      </c>
      <c r="K529" s="59">
        <v>0</v>
      </c>
      <c r="L529" s="59">
        <f t="shared" si="120"/>
        <v>0</v>
      </c>
      <c r="M529" s="316"/>
      <c r="N529" s="316"/>
    </row>
    <row r="530" spans="1:24" x14ac:dyDescent="0.2">
      <c r="B530" s="140">
        <v>32</v>
      </c>
      <c r="C530" s="130" t="s">
        <v>91</v>
      </c>
      <c r="D530" s="148" t="e">
        <f>D531+#REF!+#REF!</f>
        <v>#REF!</v>
      </c>
      <c r="E530" s="148" t="e">
        <f>E531+#REF!+#REF!</f>
        <v>#REF!</v>
      </c>
      <c r="F530" s="148" t="e">
        <f>F531+#REF!+#REF!</f>
        <v>#REF!</v>
      </c>
      <c r="G530" s="324">
        <f>G531+G537+G533+G539</f>
        <v>0</v>
      </c>
      <c r="H530" s="296">
        <f>H531+H537+H533+H539</f>
        <v>500</v>
      </c>
      <c r="I530" s="296">
        <f>I531+I537+I533+I539</f>
        <v>500</v>
      </c>
      <c r="J530" s="324">
        <f>J531+J537+J533+J539</f>
        <v>0</v>
      </c>
      <c r="K530" s="59">
        <v>0</v>
      </c>
      <c r="L530" s="59">
        <f t="shared" si="120"/>
        <v>0</v>
      </c>
      <c r="M530" s="316"/>
      <c r="N530" s="316"/>
    </row>
    <row r="531" spans="1:24" x14ac:dyDescent="0.2">
      <c r="B531" s="140">
        <v>321</v>
      </c>
      <c r="C531" s="130" t="s">
        <v>92</v>
      </c>
      <c r="D531" s="149" t="e">
        <f>SUM(D532:D532)</f>
        <v>#REF!</v>
      </c>
      <c r="E531" s="149">
        <f>SUM(E532:E532)</f>
        <v>4268.28</v>
      </c>
      <c r="F531" s="149">
        <f>SUM(F532:F532)</f>
        <v>1048</v>
      </c>
      <c r="G531" s="324">
        <f>G532</f>
        <v>0</v>
      </c>
      <c r="H531" s="296">
        <f>H532</f>
        <v>0</v>
      </c>
      <c r="I531" s="296">
        <f>I532</f>
        <v>0</v>
      </c>
      <c r="J531" s="324">
        <f>J532</f>
        <v>0</v>
      </c>
      <c r="K531" s="59">
        <v>0</v>
      </c>
      <c r="L531" s="59" t="e">
        <f t="shared" si="120"/>
        <v>#DIV/0!</v>
      </c>
      <c r="M531" s="316"/>
      <c r="N531" s="316"/>
    </row>
    <row r="532" spans="1:24" x14ac:dyDescent="0.2">
      <c r="B532" s="99">
        <v>3211</v>
      </c>
      <c r="C532" s="100" t="s">
        <v>94</v>
      </c>
      <c r="D532" s="150" t="e">
        <f>#REF!</f>
        <v>#REF!</v>
      </c>
      <c r="E532" s="150">
        <v>4268.28</v>
      </c>
      <c r="F532" s="150">
        <v>1048</v>
      </c>
      <c r="G532" s="328">
        <v>0</v>
      </c>
      <c r="H532" s="326">
        <v>0</v>
      </c>
      <c r="I532" s="326">
        <v>0</v>
      </c>
      <c r="J532" s="328">
        <v>0</v>
      </c>
      <c r="K532" s="77">
        <v>0</v>
      </c>
      <c r="L532" s="77" t="e">
        <f t="shared" si="120"/>
        <v>#DIV/0!</v>
      </c>
      <c r="M532" s="316"/>
      <c r="N532" s="316"/>
    </row>
    <row r="533" spans="1:24" x14ac:dyDescent="0.2">
      <c r="B533" s="140">
        <v>322</v>
      </c>
      <c r="C533" s="130" t="s">
        <v>98</v>
      </c>
      <c r="D533" s="149" t="e">
        <f>SUM(D534:D545)</f>
        <v>#REF!</v>
      </c>
      <c r="E533" s="149" t="e">
        <f>SUM(E534:E545)</f>
        <v>#REF!</v>
      </c>
      <c r="F533" s="149" t="e">
        <f>SUM(F534:F545)</f>
        <v>#REF!</v>
      </c>
      <c r="G533" s="324">
        <f>G534</f>
        <v>0</v>
      </c>
      <c r="H533" s="296">
        <f>H534</f>
        <v>500</v>
      </c>
      <c r="I533" s="296">
        <f>I534</f>
        <v>500</v>
      </c>
      <c r="J533" s="324">
        <f>J534</f>
        <v>0</v>
      </c>
      <c r="K533" s="59" t="s">
        <v>5</v>
      </c>
      <c r="L533" s="59" t="s">
        <v>5</v>
      </c>
      <c r="M533" s="316"/>
      <c r="N533" s="316"/>
    </row>
    <row r="534" spans="1:24" x14ac:dyDescent="0.2">
      <c r="B534" s="99">
        <v>3225</v>
      </c>
      <c r="C534" s="100" t="s">
        <v>104</v>
      </c>
      <c r="D534" s="150" t="e">
        <f>#REF!</f>
        <v>#REF!</v>
      </c>
      <c r="E534" s="150">
        <v>2510.4</v>
      </c>
      <c r="F534" s="150"/>
      <c r="G534" s="328">
        <v>0</v>
      </c>
      <c r="H534" s="326">
        <v>500</v>
      </c>
      <c r="I534" s="326">
        <v>500</v>
      </c>
      <c r="J534" s="328">
        <v>0</v>
      </c>
      <c r="K534" s="77" t="s">
        <v>5</v>
      </c>
      <c r="L534" s="77">
        <v>0</v>
      </c>
      <c r="M534" s="316"/>
      <c r="N534" s="316"/>
    </row>
    <row r="535" spans="1:24" x14ac:dyDescent="0.2">
      <c r="B535" s="140">
        <v>323</v>
      </c>
      <c r="C535" s="130" t="s">
        <v>106</v>
      </c>
      <c r="D535" s="149" t="e">
        <f>SUM(D540:D540)</f>
        <v>#REF!</v>
      </c>
      <c r="E535" s="149">
        <f>SUM(E540:E540)</f>
        <v>1782.5</v>
      </c>
      <c r="F535" s="149">
        <f>SUM(F540:F540)</f>
        <v>0</v>
      </c>
      <c r="G535" s="324">
        <f>G536</f>
        <v>0</v>
      </c>
      <c r="H535" s="296">
        <f>H536</f>
        <v>0</v>
      </c>
      <c r="I535" s="296">
        <f>I536</f>
        <v>0</v>
      </c>
      <c r="J535" s="324">
        <f>J536</f>
        <v>0</v>
      </c>
      <c r="K535" s="59" t="s">
        <v>5</v>
      </c>
      <c r="L535" s="59" t="s">
        <v>5</v>
      </c>
      <c r="M535" s="316"/>
      <c r="N535" s="316"/>
    </row>
    <row r="536" spans="1:24" x14ac:dyDescent="0.2">
      <c r="B536" s="99">
        <v>3239</v>
      </c>
      <c r="C536" s="100" t="s">
        <v>118</v>
      </c>
      <c r="D536" s="150" t="e">
        <f>#REF!</f>
        <v>#REF!</v>
      </c>
      <c r="E536" s="150">
        <v>6404.82</v>
      </c>
      <c r="F536" s="150">
        <v>3935.61</v>
      </c>
      <c r="G536" s="331">
        <v>0</v>
      </c>
      <c r="H536" s="326">
        <v>0</v>
      </c>
      <c r="I536" s="326">
        <v>0</v>
      </c>
      <c r="J536" s="328">
        <v>0</v>
      </c>
      <c r="K536" s="77">
        <v>0</v>
      </c>
      <c r="L536" s="77">
        <v>0</v>
      </c>
      <c r="M536" s="316"/>
      <c r="N536" s="316"/>
    </row>
    <row r="537" spans="1:24" s="4" customFormat="1" x14ac:dyDescent="0.2">
      <c r="A537" s="1"/>
      <c r="B537" s="140">
        <v>324</v>
      </c>
      <c r="C537" s="130" t="s">
        <v>119</v>
      </c>
      <c r="D537" s="159"/>
      <c r="E537" s="159"/>
      <c r="F537" s="159"/>
      <c r="G537" s="166">
        <f>G538</f>
        <v>0</v>
      </c>
      <c r="H537" s="296">
        <f>H538</f>
        <v>0</v>
      </c>
      <c r="I537" s="296">
        <f>I538</f>
        <v>0</v>
      </c>
      <c r="J537" s="166">
        <f>J538</f>
        <v>0</v>
      </c>
      <c r="K537" s="59">
        <v>0</v>
      </c>
      <c r="L537" s="84" t="e">
        <f t="shared" si="120"/>
        <v>#DIV/0!</v>
      </c>
      <c r="M537" s="5"/>
      <c r="N537" s="5"/>
      <c r="O537" s="5"/>
      <c r="P537" s="5"/>
      <c r="Q537" s="308"/>
      <c r="R537" s="292"/>
      <c r="S537" s="5"/>
      <c r="T537" s="5"/>
      <c r="U537" s="292"/>
      <c r="V537" s="5"/>
      <c r="W537"/>
      <c r="X537"/>
    </row>
    <row r="538" spans="1:24" s="4" customFormat="1" x14ac:dyDescent="0.2">
      <c r="A538" s="1"/>
      <c r="B538" s="99">
        <v>3241</v>
      </c>
      <c r="C538" s="100" t="s">
        <v>119</v>
      </c>
      <c r="D538" s="150"/>
      <c r="E538" s="150"/>
      <c r="F538" s="150"/>
      <c r="G538" s="328">
        <v>0</v>
      </c>
      <c r="H538" s="326">
        <v>0</v>
      </c>
      <c r="I538" s="326"/>
      <c r="J538" s="328">
        <v>0</v>
      </c>
      <c r="K538" s="76">
        <v>0</v>
      </c>
      <c r="L538" s="77" t="e">
        <f t="shared" si="120"/>
        <v>#DIV/0!</v>
      </c>
      <c r="M538" s="5"/>
      <c r="N538" s="5"/>
      <c r="O538" s="5"/>
      <c r="P538" s="5"/>
      <c r="Q538" s="308"/>
      <c r="R538" s="292"/>
      <c r="S538" s="5"/>
      <c r="T538" s="5"/>
      <c r="U538" s="292"/>
      <c r="V538" s="5"/>
      <c r="W538"/>
      <c r="X538"/>
    </row>
    <row r="539" spans="1:24" s="4" customFormat="1" x14ac:dyDescent="0.2">
      <c r="A539" s="1"/>
      <c r="B539" s="140">
        <v>329</v>
      </c>
      <c r="C539" s="130" t="s">
        <v>120</v>
      </c>
      <c r="D539" s="149" t="e">
        <f t="shared" ref="D539:J539" si="121">SUM(D540:D540)</f>
        <v>#REF!</v>
      </c>
      <c r="E539" s="149">
        <f t="shared" si="121"/>
        <v>1782.5</v>
      </c>
      <c r="F539" s="149">
        <f t="shared" si="121"/>
        <v>0</v>
      </c>
      <c r="G539" s="324">
        <f t="shared" si="121"/>
        <v>0</v>
      </c>
      <c r="H539" s="296">
        <f t="shared" si="121"/>
        <v>0</v>
      </c>
      <c r="I539" s="296">
        <f t="shared" si="121"/>
        <v>0</v>
      </c>
      <c r="J539" s="324">
        <f t="shared" si="121"/>
        <v>0</v>
      </c>
      <c r="K539" s="59" t="s">
        <v>5</v>
      </c>
      <c r="L539" s="59" t="s">
        <v>5</v>
      </c>
      <c r="M539" s="5"/>
      <c r="N539" s="5"/>
      <c r="O539" s="5"/>
      <c r="P539" s="5"/>
      <c r="Q539" s="308"/>
      <c r="R539" s="292"/>
      <c r="S539" s="5"/>
      <c r="T539" s="5"/>
      <c r="U539" s="292"/>
      <c r="V539" s="5"/>
      <c r="W539"/>
      <c r="X539"/>
    </row>
    <row r="540" spans="1:24" s="4" customFormat="1" x14ac:dyDescent="0.2">
      <c r="A540" s="1"/>
      <c r="B540" s="99">
        <v>3293</v>
      </c>
      <c r="C540" s="100" t="s">
        <v>121</v>
      </c>
      <c r="D540" s="150" t="e">
        <f>#REF!</f>
        <v>#REF!</v>
      </c>
      <c r="E540" s="150">
        <v>1782.5</v>
      </c>
      <c r="F540" s="150"/>
      <c r="G540" s="328">
        <v>0</v>
      </c>
      <c r="H540" s="326">
        <v>0</v>
      </c>
      <c r="I540" s="326">
        <v>0</v>
      </c>
      <c r="J540" s="328">
        <v>0</v>
      </c>
      <c r="K540" s="77" t="s">
        <v>5</v>
      </c>
      <c r="L540" s="77" t="s">
        <v>5</v>
      </c>
      <c r="M540" s="5"/>
      <c r="N540" s="5"/>
      <c r="O540" s="5"/>
      <c r="P540" s="5"/>
      <c r="Q540" s="308"/>
      <c r="R540" s="292"/>
      <c r="S540" s="5"/>
      <c r="T540" s="5"/>
      <c r="U540" s="292"/>
      <c r="V540" s="5"/>
      <c r="W540"/>
      <c r="X540"/>
    </row>
    <row r="541" spans="1:24" s="4" customFormat="1" x14ac:dyDescent="0.2">
      <c r="A541" s="1"/>
      <c r="B541" s="140">
        <v>37</v>
      </c>
      <c r="C541" s="130" t="s">
        <v>135</v>
      </c>
      <c r="D541" s="149" t="e">
        <f t="shared" ref="D541:J542" si="122">D542</f>
        <v>#REF!</v>
      </c>
      <c r="E541" s="149" t="e">
        <f t="shared" si="122"/>
        <v>#REF!</v>
      </c>
      <c r="F541" s="149" t="e">
        <f t="shared" si="122"/>
        <v>#REF!</v>
      </c>
      <c r="G541" s="324">
        <f t="shared" si="122"/>
        <v>0</v>
      </c>
      <c r="H541" s="296">
        <f t="shared" si="122"/>
        <v>0</v>
      </c>
      <c r="I541" s="296">
        <f t="shared" si="122"/>
        <v>0</v>
      </c>
      <c r="J541" s="324">
        <f t="shared" si="122"/>
        <v>0</v>
      </c>
      <c r="K541" s="141" t="s">
        <v>5</v>
      </c>
      <c r="L541" s="141" t="s">
        <v>5</v>
      </c>
      <c r="M541" s="5"/>
      <c r="N541" s="5"/>
      <c r="O541" s="5"/>
      <c r="P541" s="5"/>
      <c r="Q541" s="308"/>
      <c r="R541" s="292"/>
      <c r="S541" s="5"/>
      <c r="T541" s="5"/>
      <c r="U541" s="292"/>
      <c r="V541" s="5"/>
      <c r="W541"/>
      <c r="X541"/>
    </row>
    <row r="542" spans="1:24" s="4" customFormat="1" x14ac:dyDescent="0.2">
      <c r="A542" s="1"/>
      <c r="B542" s="140">
        <v>372</v>
      </c>
      <c r="C542" s="130" t="s">
        <v>136</v>
      </c>
      <c r="D542" s="149" t="e">
        <f>#REF!</f>
        <v>#REF!</v>
      </c>
      <c r="E542" s="149" t="e">
        <f>#REF!</f>
        <v>#REF!</v>
      </c>
      <c r="F542" s="149" t="e">
        <f>#REF!</f>
        <v>#REF!</v>
      </c>
      <c r="G542" s="324">
        <f>G543</f>
        <v>0</v>
      </c>
      <c r="H542" s="296">
        <f t="shared" si="122"/>
        <v>0</v>
      </c>
      <c r="I542" s="296">
        <f t="shared" si="122"/>
        <v>0</v>
      </c>
      <c r="J542" s="324">
        <f t="shared" si="122"/>
        <v>0</v>
      </c>
      <c r="K542" s="141" t="s">
        <v>5</v>
      </c>
      <c r="L542" s="141" t="s">
        <v>5</v>
      </c>
      <c r="M542" s="5"/>
      <c r="N542" s="5"/>
      <c r="O542" s="5"/>
      <c r="P542" s="5"/>
      <c r="Q542" s="308"/>
      <c r="R542" s="292"/>
      <c r="S542" s="5"/>
      <c r="T542" s="5"/>
      <c r="U542" s="292"/>
      <c r="V542" s="5"/>
      <c r="W542"/>
      <c r="X542"/>
    </row>
    <row r="543" spans="1:24" s="4" customFormat="1" x14ac:dyDescent="0.2">
      <c r="A543" s="1"/>
      <c r="B543" s="168">
        <v>3722</v>
      </c>
      <c r="C543" s="168" t="s">
        <v>252</v>
      </c>
      <c r="D543" s="169"/>
      <c r="E543" s="169"/>
      <c r="F543" s="169"/>
      <c r="G543" s="427">
        <v>0</v>
      </c>
      <c r="H543" s="427">
        <v>0</v>
      </c>
      <c r="I543" s="427">
        <v>0</v>
      </c>
      <c r="J543" s="427">
        <v>0</v>
      </c>
      <c r="K543" s="77" t="s">
        <v>5</v>
      </c>
      <c r="L543" s="76" t="s">
        <v>5</v>
      </c>
      <c r="M543" s="5"/>
      <c r="N543" s="5"/>
      <c r="O543" s="5"/>
      <c r="P543" s="5"/>
      <c r="Q543" s="308"/>
      <c r="R543" s="292"/>
      <c r="S543" s="5"/>
      <c r="T543" s="5"/>
      <c r="U543" s="292"/>
      <c r="V543" s="5"/>
      <c r="W543"/>
      <c r="X543"/>
    </row>
    <row r="544" spans="1:24" s="4" customFormat="1" x14ac:dyDescent="0.2">
      <c r="A544" s="1"/>
      <c r="B544" s="93"/>
      <c r="C544" s="94" t="s">
        <v>141</v>
      </c>
      <c r="D544" s="179"/>
      <c r="E544" s="179"/>
      <c r="F544" s="179"/>
      <c r="G544" s="324">
        <f>G529</f>
        <v>0</v>
      </c>
      <c r="H544" s="296">
        <f>H529</f>
        <v>500</v>
      </c>
      <c r="I544" s="296">
        <f>I529</f>
        <v>500</v>
      </c>
      <c r="J544" s="338">
        <f>J529</f>
        <v>0</v>
      </c>
      <c r="K544" s="59" t="e">
        <f>J544/G544*100</f>
        <v>#DIV/0!</v>
      </c>
      <c r="L544" s="59">
        <f>J544/I544*100</f>
        <v>0</v>
      </c>
      <c r="M544" s="5"/>
      <c r="N544" s="5"/>
      <c r="O544" s="5"/>
      <c r="P544" s="5"/>
      <c r="Q544" s="308"/>
      <c r="R544" s="292"/>
      <c r="S544" s="5"/>
      <c r="T544" s="5"/>
      <c r="U544" s="292"/>
      <c r="V544" s="5"/>
      <c r="W544"/>
      <c r="X544"/>
    </row>
    <row r="545" spans="1:24" s="4" customFormat="1" x14ac:dyDescent="0.2">
      <c r="A545" s="1"/>
      <c r="B545" s="93"/>
      <c r="C545" s="94" t="s">
        <v>142</v>
      </c>
      <c r="D545" s="179"/>
      <c r="E545" s="179"/>
      <c r="F545" s="179"/>
      <c r="G545" s="429">
        <f>IF(G524&gt;G544,G524-G544,0)</f>
        <v>560</v>
      </c>
      <c r="H545" s="430">
        <f>IF(H524&gt;H544,H524-H544,0)</f>
        <v>2500</v>
      </c>
      <c r="I545" s="430">
        <f>IF(I524&gt;I544,I524-I544,0)</f>
        <v>2500</v>
      </c>
      <c r="J545" s="464">
        <v>0</v>
      </c>
      <c r="K545" s="431">
        <v>0</v>
      </c>
      <c r="L545" s="343" t="s">
        <v>5</v>
      </c>
      <c r="M545" s="5"/>
      <c r="N545" s="5"/>
      <c r="O545" s="5"/>
      <c r="P545" s="5"/>
      <c r="Q545" s="308"/>
      <c r="R545" s="292"/>
      <c r="S545" s="5"/>
      <c r="T545" s="5"/>
      <c r="U545" s="292"/>
      <c r="V545" s="5"/>
      <c r="W545"/>
      <c r="X545"/>
    </row>
    <row r="546" spans="1:24" s="4" customFormat="1" x14ac:dyDescent="0.2">
      <c r="A546" s="1"/>
      <c r="B546" s="65">
        <v>4</v>
      </c>
      <c r="C546" s="65" t="s">
        <v>153</v>
      </c>
      <c r="D546" s="225"/>
      <c r="E546" s="225"/>
      <c r="F546" s="225"/>
      <c r="G546" s="239">
        <f>G547</f>
        <v>560</v>
      </c>
      <c r="H546" s="347">
        <f>H547</f>
        <v>2500</v>
      </c>
      <c r="I546" s="347">
        <f>I547</f>
        <v>2500</v>
      </c>
      <c r="J546" s="239">
        <f>J547</f>
        <v>15164</v>
      </c>
      <c r="K546" s="59">
        <f>J546/G546*100</f>
        <v>2707.8571428571431</v>
      </c>
      <c r="L546" s="59">
        <f>J546/I546*100</f>
        <v>606.55999999999995</v>
      </c>
      <c r="M546" s="6"/>
      <c r="N546" s="6"/>
      <c r="O546" s="5"/>
      <c r="P546" s="5"/>
      <c r="Q546" s="308"/>
      <c r="R546" s="292"/>
      <c r="S546" s="5"/>
      <c r="T546" s="5"/>
      <c r="U546" s="292"/>
      <c r="V546" s="5"/>
      <c r="W546"/>
      <c r="X546"/>
    </row>
    <row r="547" spans="1:24" s="4" customFormat="1" x14ac:dyDescent="0.2">
      <c r="A547" s="1"/>
      <c r="B547" s="229">
        <v>42</v>
      </c>
      <c r="C547" s="65" t="s">
        <v>155</v>
      </c>
      <c r="D547" s="230" t="e">
        <f>#REF!</f>
        <v>#REF!</v>
      </c>
      <c r="E547" s="230" t="e">
        <f>#REF!</f>
        <v>#REF!</v>
      </c>
      <c r="F547" s="230" t="e">
        <f>#REF!</f>
        <v>#REF!</v>
      </c>
      <c r="G547" s="239">
        <f>G548+G551</f>
        <v>560</v>
      </c>
      <c r="H547" s="347">
        <f>H548+H551</f>
        <v>2500</v>
      </c>
      <c r="I547" s="347">
        <f>I548+I551</f>
        <v>2500</v>
      </c>
      <c r="J547" s="239">
        <f>J548+J551</f>
        <v>15164</v>
      </c>
      <c r="K547" s="84">
        <f>J547/G547*100</f>
        <v>2707.8571428571431</v>
      </c>
      <c r="L547" s="84">
        <f>J547/I547*100</f>
        <v>606.55999999999995</v>
      </c>
      <c r="M547" s="6"/>
      <c r="N547" s="6"/>
      <c r="O547" s="5"/>
      <c r="P547" s="5"/>
      <c r="Q547" s="308"/>
      <c r="R547" s="292"/>
      <c r="S547" s="5"/>
      <c r="T547" s="5"/>
      <c r="U547" s="292"/>
      <c r="V547" s="5"/>
      <c r="W547"/>
      <c r="X547"/>
    </row>
    <row r="548" spans="1:24" s="4" customFormat="1" x14ac:dyDescent="0.2">
      <c r="A548" s="1"/>
      <c r="B548" s="140">
        <v>422</v>
      </c>
      <c r="C548" s="130" t="s">
        <v>158</v>
      </c>
      <c r="D548" s="236"/>
      <c r="E548" s="236"/>
      <c r="F548" s="236"/>
      <c r="G548" s="239">
        <f>SUM(G549:G550)</f>
        <v>0</v>
      </c>
      <c r="H548" s="347">
        <f>SUM(H549:H550)</f>
        <v>2000</v>
      </c>
      <c r="I548" s="347">
        <f>SUM(I549:I550)</f>
        <v>2000</v>
      </c>
      <c r="J548" s="239">
        <f>SUM(J549:J550)</f>
        <v>13000</v>
      </c>
      <c r="K548" s="59" t="e">
        <f>J548/G548*100</f>
        <v>#DIV/0!</v>
      </c>
      <c r="L548" s="59">
        <f>J548/I548*100</f>
        <v>650</v>
      </c>
      <c r="M548" s="6"/>
      <c r="N548" s="6"/>
      <c r="O548" s="5"/>
      <c r="P548" s="5"/>
      <c r="Q548" s="308"/>
      <c r="R548" s="292"/>
      <c r="S548" s="5"/>
      <c r="T548" s="5"/>
      <c r="U548" s="292"/>
      <c r="V548" s="5"/>
      <c r="W548"/>
      <c r="X548"/>
    </row>
    <row r="549" spans="1:24" s="4" customFormat="1" x14ac:dyDescent="0.2">
      <c r="A549" s="1"/>
      <c r="B549" s="99">
        <v>4221</v>
      </c>
      <c r="C549" s="100" t="s">
        <v>159</v>
      </c>
      <c r="D549" s="150"/>
      <c r="E549" s="150"/>
      <c r="F549" s="150"/>
      <c r="G549" s="434">
        <v>0</v>
      </c>
      <c r="H549" s="344">
        <v>2000</v>
      </c>
      <c r="I549" s="344">
        <v>2000</v>
      </c>
      <c r="J549" s="434">
        <v>13000</v>
      </c>
      <c r="K549" s="77" t="e">
        <f>J549/G549*100</f>
        <v>#DIV/0!</v>
      </c>
      <c r="L549" s="77">
        <f>J549/I549*100</f>
        <v>650</v>
      </c>
      <c r="M549" s="6"/>
      <c r="N549" s="6"/>
      <c r="O549" s="5"/>
      <c r="P549" s="5"/>
      <c r="Q549" s="308"/>
      <c r="R549" s="292"/>
      <c r="S549" s="5"/>
      <c r="T549" s="5"/>
      <c r="U549" s="292"/>
      <c r="V549" s="5"/>
      <c r="W549"/>
      <c r="X549"/>
    </row>
    <row r="550" spans="1:24" s="4" customFormat="1" x14ac:dyDescent="0.2">
      <c r="A550" s="1"/>
      <c r="B550" s="99">
        <v>4224</v>
      </c>
      <c r="C550" s="100" t="s">
        <v>162</v>
      </c>
      <c r="D550" s="150"/>
      <c r="E550" s="150"/>
      <c r="F550" s="150"/>
      <c r="G550" s="434"/>
      <c r="H550" s="344"/>
      <c r="I550" s="344"/>
      <c r="J550" s="434">
        <v>0</v>
      </c>
      <c r="K550" s="77"/>
      <c r="L550" s="77"/>
      <c r="M550" s="6"/>
      <c r="N550" s="6"/>
      <c r="O550" s="5"/>
      <c r="P550" s="5"/>
      <c r="Q550" s="308"/>
      <c r="R550" s="292"/>
      <c r="S550" s="5"/>
      <c r="T550" s="5"/>
      <c r="U550" s="292"/>
      <c r="V550" s="5"/>
      <c r="W550"/>
      <c r="X550"/>
    </row>
    <row r="551" spans="1:24" s="4" customFormat="1" x14ac:dyDescent="0.2">
      <c r="A551" s="1"/>
      <c r="B551" s="140">
        <v>424</v>
      </c>
      <c r="C551" s="130" t="s">
        <v>164</v>
      </c>
      <c r="D551" s="236"/>
      <c r="E551" s="236"/>
      <c r="F551" s="236"/>
      <c r="G551" s="239">
        <f t="shared" ref="G551:L551" si="123">G552</f>
        <v>560</v>
      </c>
      <c r="H551" s="347">
        <f t="shared" si="123"/>
        <v>500</v>
      </c>
      <c r="I551" s="347">
        <f t="shared" si="123"/>
        <v>500</v>
      </c>
      <c r="J551" s="239">
        <f t="shared" si="123"/>
        <v>2164</v>
      </c>
      <c r="K551" s="239">
        <f t="shared" si="123"/>
        <v>386.42857142857144</v>
      </c>
      <c r="L551" s="239">
        <f t="shared" si="123"/>
        <v>432.8</v>
      </c>
      <c r="M551" s="6"/>
      <c r="N551" s="6"/>
      <c r="O551" s="5"/>
      <c r="P551" s="5"/>
      <c r="Q551" s="308"/>
      <c r="R551" s="292"/>
      <c r="S551" s="5"/>
      <c r="T551" s="5"/>
      <c r="U551" s="292"/>
      <c r="V551" s="5"/>
      <c r="W551"/>
      <c r="X551"/>
    </row>
    <row r="552" spans="1:24" s="4" customFormat="1" x14ac:dyDescent="0.2">
      <c r="A552" s="1"/>
      <c r="B552" s="99">
        <v>4241</v>
      </c>
      <c r="C552" s="100" t="s">
        <v>165</v>
      </c>
      <c r="D552" s="150"/>
      <c r="E552" s="150"/>
      <c r="F552" s="150"/>
      <c r="G552" s="434">
        <v>560</v>
      </c>
      <c r="H552" s="344">
        <v>500</v>
      </c>
      <c r="I552" s="344">
        <v>500</v>
      </c>
      <c r="J552" s="434">
        <v>2164</v>
      </c>
      <c r="K552" s="77">
        <f>J552/G552*100</f>
        <v>386.42857142857144</v>
      </c>
      <c r="L552" s="77">
        <f>J552/I552*100</f>
        <v>432.8</v>
      </c>
      <c r="M552" s="6"/>
      <c r="N552" s="6"/>
      <c r="O552" s="5"/>
      <c r="P552" s="5"/>
      <c r="Q552" s="308"/>
      <c r="R552" s="292"/>
      <c r="S552" s="5"/>
      <c r="T552" s="5"/>
      <c r="U552" s="292"/>
      <c r="V552" s="5"/>
      <c r="W552"/>
      <c r="X552"/>
    </row>
    <row r="553" spans="1:24" s="4" customFormat="1" x14ac:dyDescent="0.2">
      <c r="A553" s="1"/>
      <c r="B553" s="53"/>
      <c r="C553" s="54" t="s">
        <v>169</v>
      </c>
      <c r="D553" s="241"/>
      <c r="E553" s="241"/>
      <c r="F553" s="241"/>
      <c r="G553" s="339">
        <f>G546</f>
        <v>560</v>
      </c>
      <c r="H553" s="340">
        <f>H546</f>
        <v>2500</v>
      </c>
      <c r="I553" s="340">
        <f>I546</f>
        <v>2500</v>
      </c>
      <c r="J553" s="339">
        <v>0</v>
      </c>
      <c r="K553" s="77">
        <f>J553/G553*100</f>
        <v>0</v>
      </c>
      <c r="L553" s="77">
        <f>J553/I553*100</f>
        <v>0</v>
      </c>
      <c r="M553" s="6"/>
      <c r="N553" s="6"/>
      <c r="O553" s="5"/>
      <c r="P553" s="5"/>
      <c r="Q553" s="308"/>
      <c r="R553" s="292"/>
      <c r="S553" s="5"/>
      <c r="T553" s="5"/>
      <c r="U553" s="292"/>
      <c r="V553" s="5"/>
      <c r="W553"/>
      <c r="X553"/>
    </row>
    <row r="554" spans="1:24" s="4" customFormat="1" x14ac:dyDescent="0.2">
      <c r="A554" s="1"/>
      <c r="B554" s="252"/>
      <c r="C554" s="252" t="s">
        <v>172</v>
      </c>
      <c r="D554" s="253"/>
      <c r="E554" s="253"/>
      <c r="F554" s="253"/>
      <c r="G554" s="359">
        <f>G524</f>
        <v>560</v>
      </c>
      <c r="H554" s="359">
        <f>H524</f>
        <v>3000</v>
      </c>
      <c r="I554" s="359">
        <f>I524</f>
        <v>3000</v>
      </c>
      <c r="J554" s="359">
        <f>J524</f>
        <v>15164</v>
      </c>
      <c r="K554" s="255">
        <f>J554/G554*100</f>
        <v>2707.8571428571431</v>
      </c>
      <c r="L554" s="255">
        <f>J554/I554*100</f>
        <v>505.4666666666667</v>
      </c>
      <c r="M554" s="6"/>
      <c r="N554" s="6"/>
      <c r="O554" s="5"/>
      <c r="P554" s="5"/>
      <c r="Q554" s="308"/>
      <c r="R554" s="292"/>
      <c r="S554" s="5"/>
      <c r="T554" s="5"/>
      <c r="U554" s="292"/>
      <c r="V554" s="5"/>
      <c r="W554"/>
      <c r="X554"/>
    </row>
    <row r="555" spans="1:24" s="4" customFormat="1" x14ac:dyDescent="0.2">
      <c r="A555" s="1"/>
      <c r="B555" s="258"/>
      <c r="C555" s="258" t="s">
        <v>173</v>
      </c>
      <c r="D555" s="253" t="e">
        <f>D530+#REF!+#REF!+D547+#REF!</f>
        <v>#REF!</v>
      </c>
      <c r="E555" s="253" t="e">
        <f>E530+#REF!+#REF!+E547+#REF!</f>
        <v>#REF!</v>
      </c>
      <c r="F555" s="253" t="e">
        <f>F530+#REF!+#REF!+F547+#REF!</f>
        <v>#REF!</v>
      </c>
      <c r="G555" s="359">
        <f>G546+G529</f>
        <v>560</v>
      </c>
      <c r="H555" s="359">
        <f>H546+H529</f>
        <v>3000</v>
      </c>
      <c r="I555" s="359">
        <f>I546+I529</f>
        <v>3000</v>
      </c>
      <c r="J555" s="477">
        <f>J546+J529</f>
        <v>15164</v>
      </c>
      <c r="K555" s="255">
        <f>J555/G555*100</f>
        <v>2707.8571428571431</v>
      </c>
      <c r="L555" s="255">
        <f>J555/I555*100</f>
        <v>505.4666666666667</v>
      </c>
      <c r="M555" s="6"/>
      <c r="N555" s="6"/>
      <c r="O555" s="5"/>
      <c r="P555" s="5"/>
      <c r="Q555" s="308"/>
      <c r="R555" s="292"/>
      <c r="S555" s="5"/>
      <c r="T555" s="5"/>
      <c r="U555" s="292"/>
      <c r="V555" s="5"/>
      <c r="W555"/>
      <c r="X555"/>
    </row>
    <row r="556" spans="1:24" s="4" customFormat="1" x14ac:dyDescent="0.2">
      <c r="A556" s="1"/>
      <c r="B556" s="275"/>
      <c r="C556" s="94" t="s">
        <v>180</v>
      </c>
      <c r="D556" s="266"/>
      <c r="E556" s="266"/>
      <c r="F556" s="266"/>
      <c r="G556" s="479">
        <v>0</v>
      </c>
      <c r="H556" s="347">
        <v>0</v>
      </c>
      <c r="I556" s="347">
        <v>0</v>
      </c>
      <c r="J556" s="366">
        <v>0</v>
      </c>
      <c r="K556" s="278" t="s">
        <v>5</v>
      </c>
      <c r="L556" s="278" t="s">
        <v>5</v>
      </c>
      <c r="M556" s="6"/>
      <c r="N556" s="6"/>
      <c r="O556" s="5"/>
      <c r="P556" s="5"/>
      <c r="Q556" s="308"/>
      <c r="R556" s="292"/>
      <c r="S556" s="5"/>
      <c r="T556" s="5"/>
      <c r="U556" s="292"/>
      <c r="V556" s="5"/>
      <c r="W556"/>
      <c r="X556"/>
    </row>
    <row r="557" spans="1:24" s="4" customFormat="1" x14ac:dyDescent="0.2">
      <c r="A557" s="1"/>
      <c r="B557" s="376"/>
      <c r="C557" s="377"/>
      <c r="D557" s="378"/>
      <c r="E557" s="378"/>
      <c r="F557" s="378"/>
      <c r="G557" s="380"/>
      <c r="H557" s="379"/>
      <c r="I557" s="379"/>
      <c r="J557" s="380"/>
      <c r="K557" s="381"/>
      <c r="L557" s="382"/>
      <c r="M557" s="6"/>
      <c r="N557" s="6"/>
      <c r="O557" s="5"/>
      <c r="P557" s="5"/>
      <c r="Q557" s="308"/>
      <c r="R557" s="292"/>
      <c r="S557" s="5"/>
      <c r="T557" s="5"/>
      <c r="U557" s="292"/>
      <c r="V557" s="5"/>
      <c r="W557"/>
      <c r="X557"/>
    </row>
    <row r="558" spans="1:24" s="4" customFormat="1" x14ac:dyDescent="0.2">
      <c r="A558" s="1"/>
      <c r="B558" s="554" t="s">
        <v>256</v>
      </c>
      <c r="C558" s="555"/>
      <c r="D558" s="555"/>
      <c r="E558" s="555"/>
      <c r="F558" s="555"/>
      <c r="G558" s="555"/>
      <c r="H558" s="555"/>
      <c r="I558" s="555"/>
      <c r="J558" s="555"/>
      <c r="K558" s="555"/>
      <c r="L558" s="556"/>
      <c r="M558" s="6"/>
      <c r="N558" s="6"/>
      <c r="O558" s="5"/>
      <c r="P558" s="5"/>
      <c r="Q558" s="308"/>
      <c r="R558" s="292"/>
      <c r="S558" s="5"/>
      <c r="T558" s="5"/>
      <c r="U558" s="292"/>
      <c r="V558" s="5"/>
      <c r="W558"/>
      <c r="X558"/>
    </row>
    <row r="559" spans="1:24" s="4" customFormat="1" x14ac:dyDescent="0.2">
      <c r="A559" s="1"/>
      <c r="B559" s="30"/>
      <c r="C559" s="31">
        <v>1</v>
      </c>
      <c r="D559" s="15"/>
      <c r="E559" s="15"/>
      <c r="F559" s="16"/>
      <c r="G559" s="32">
        <v>2</v>
      </c>
      <c r="H559" s="33">
        <v>3</v>
      </c>
      <c r="I559" s="33">
        <v>4</v>
      </c>
      <c r="J559" s="32">
        <v>5</v>
      </c>
      <c r="K559" s="34">
        <v>6</v>
      </c>
      <c r="L559" s="34">
        <v>7</v>
      </c>
      <c r="M559" s="6"/>
      <c r="N559" s="6"/>
      <c r="O559" s="5"/>
      <c r="P559" s="5"/>
      <c r="Q559" s="308"/>
      <c r="R559" s="292"/>
      <c r="S559" s="5"/>
      <c r="T559" s="5"/>
      <c r="U559" s="292"/>
      <c r="V559" s="5"/>
      <c r="W559"/>
      <c r="X559"/>
    </row>
    <row r="560" spans="1:24" s="4" customFormat="1" x14ac:dyDescent="0.2">
      <c r="A560" s="1"/>
      <c r="B560" s="523" t="s">
        <v>12</v>
      </c>
      <c r="C560" s="39" t="s">
        <v>13</v>
      </c>
      <c r="D560"/>
      <c r="E560"/>
      <c r="F560"/>
      <c r="G560" s="309" t="s">
        <v>14</v>
      </c>
      <c r="H560" s="42" t="s">
        <v>190</v>
      </c>
      <c r="I560" s="42" t="s">
        <v>16</v>
      </c>
      <c r="J560" s="309" t="s">
        <v>14</v>
      </c>
      <c r="K560" s="515" t="s">
        <v>17</v>
      </c>
      <c r="L560" s="515" t="s">
        <v>18</v>
      </c>
      <c r="M560" s="6"/>
      <c r="N560" s="6"/>
      <c r="O560" s="5"/>
      <c r="P560" s="5"/>
      <c r="Q560" s="308"/>
      <c r="R560" s="292"/>
      <c r="S560" s="5"/>
      <c r="T560" s="5"/>
      <c r="U560" s="292"/>
      <c r="V560" s="5"/>
      <c r="W560"/>
      <c r="X560"/>
    </row>
    <row r="561" spans="1:24" s="4" customFormat="1" ht="22.5" x14ac:dyDescent="0.2">
      <c r="A561" s="1"/>
      <c r="B561" s="524"/>
      <c r="C561" s="44" t="s">
        <v>27</v>
      </c>
      <c r="D561" s="45" t="s">
        <v>28</v>
      </c>
      <c r="E561" s="46" t="s">
        <v>29</v>
      </c>
      <c r="F561" s="47" t="s">
        <v>30</v>
      </c>
      <c r="G561" s="311" t="s">
        <v>255</v>
      </c>
      <c r="H561" s="51" t="s">
        <v>192</v>
      </c>
      <c r="I561" s="51" t="s">
        <v>33</v>
      </c>
      <c r="J561" s="311" t="s">
        <v>257</v>
      </c>
      <c r="K561" s="516"/>
      <c r="L561" s="516"/>
      <c r="M561" s="6"/>
      <c r="N561" s="6"/>
      <c r="O561" s="5"/>
      <c r="P561" s="5"/>
      <c r="Q561" s="308"/>
      <c r="R561" s="292"/>
      <c r="S561" s="5"/>
      <c r="T561" s="5"/>
      <c r="U561" s="292"/>
      <c r="V561" s="5"/>
      <c r="W561"/>
      <c r="X561"/>
    </row>
    <row r="562" spans="1:24" s="4" customFormat="1" x14ac:dyDescent="0.2">
      <c r="A562" s="1"/>
      <c r="B562" s="54">
        <v>7</v>
      </c>
      <c r="C562" s="54" t="s">
        <v>147</v>
      </c>
      <c r="D562" s="211"/>
      <c r="E562" s="211"/>
      <c r="F562" s="211"/>
      <c r="G562" s="239">
        <f>G563</f>
        <v>641</v>
      </c>
      <c r="H562" s="347">
        <f>H563</f>
        <v>670</v>
      </c>
      <c r="I562" s="347">
        <f>I563</f>
        <v>670</v>
      </c>
      <c r="J562" s="239">
        <f>J563</f>
        <v>641</v>
      </c>
      <c r="K562" s="59">
        <f>J562/G562*100</f>
        <v>100</v>
      </c>
      <c r="L562" s="141">
        <f>J562/I562*100</f>
        <v>95.671641791044777</v>
      </c>
      <c r="M562" s="6"/>
      <c r="N562" s="6"/>
      <c r="O562" s="5"/>
      <c r="P562" s="5"/>
      <c r="Q562" s="308"/>
      <c r="R562" s="292"/>
      <c r="S562" s="5"/>
      <c r="T562" s="5"/>
      <c r="U562" s="292"/>
      <c r="V562" s="5"/>
      <c r="W562"/>
      <c r="X562"/>
    </row>
    <row r="563" spans="1:24" s="4" customFormat="1" x14ac:dyDescent="0.2">
      <c r="A563" s="1"/>
      <c r="B563" s="54">
        <v>72</v>
      </c>
      <c r="C563" s="54" t="s">
        <v>148</v>
      </c>
      <c r="D563" s="211"/>
      <c r="E563" s="211"/>
      <c r="F563" s="211"/>
      <c r="G563" s="239">
        <f>G564+G566</f>
        <v>641</v>
      </c>
      <c r="H563" s="347">
        <f>H564+H566</f>
        <v>670</v>
      </c>
      <c r="I563" s="347">
        <f>I564+I566</f>
        <v>670</v>
      </c>
      <c r="J563" s="239">
        <f>J564+J566</f>
        <v>641</v>
      </c>
      <c r="K563" s="59">
        <f>J563/G563*100</f>
        <v>100</v>
      </c>
      <c r="L563" s="141">
        <f>J563/I563*100</f>
        <v>95.671641791044777</v>
      </c>
      <c r="M563" s="6"/>
      <c r="N563" s="6"/>
      <c r="O563" s="5"/>
      <c r="P563" s="5"/>
      <c r="Q563" s="308"/>
      <c r="R563" s="292"/>
      <c r="S563" s="5"/>
      <c r="T563" s="5"/>
      <c r="U563" s="292"/>
      <c r="V563" s="5"/>
      <c r="W563"/>
      <c r="X563"/>
    </row>
    <row r="564" spans="1:24" s="4" customFormat="1" x14ac:dyDescent="0.2">
      <c r="A564" s="1"/>
      <c r="B564" s="54">
        <v>721</v>
      </c>
      <c r="C564" s="54" t="s">
        <v>149</v>
      </c>
      <c r="D564" s="211"/>
      <c r="E564" s="211"/>
      <c r="F564" s="211"/>
      <c r="G564" s="239">
        <f>G565</f>
        <v>641</v>
      </c>
      <c r="H564" s="347">
        <f>H565</f>
        <v>670</v>
      </c>
      <c r="I564" s="347">
        <f>I565</f>
        <v>670</v>
      </c>
      <c r="J564" s="239">
        <f>J565</f>
        <v>641</v>
      </c>
      <c r="K564" s="59">
        <f>J564/G564*100</f>
        <v>100</v>
      </c>
      <c r="L564" s="141">
        <f>J564/I564*100</f>
        <v>95.671641791044777</v>
      </c>
      <c r="M564" s="6"/>
      <c r="N564" s="6"/>
      <c r="O564" s="5"/>
      <c r="P564" s="5"/>
      <c r="Q564" s="308"/>
      <c r="R564" s="292"/>
      <c r="S564" s="5"/>
      <c r="T564" s="5"/>
      <c r="U564" s="292"/>
      <c r="V564" s="5"/>
      <c r="W564"/>
      <c r="X564"/>
    </row>
    <row r="565" spans="1:24" s="4" customFormat="1" x14ac:dyDescent="0.2">
      <c r="A565" s="1"/>
      <c r="B565" s="218">
        <v>7211</v>
      </c>
      <c r="C565" s="218" t="s">
        <v>150</v>
      </c>
      <c r="D565" s="219"/>
      <c r="E565" s="219"/>
      <c r="F565" s="219"/>
      <c r="G565" s="334">
        <v>641</v>
      </c>
      <c r="H565" s="344">
        <v>670</v>
      </c>
      <c r="I565" s="344">
        <v>670</v>
      </c>
      <c r="J565" s="334">
        <v>641</v>
      </c>
      <c r="K565" s="77">
        <f>J565/G565*100</f>
        <v>100</v>
      </c>
      <c r="L565" s="152">
        <f>J565/I565*100</f>
        <v>95.671641791044777</v>
      </c>
      <c r="M565" s="6"/>
      <c r="N565" s="6"/>
      <c r="O565" s="5"/>
      <c r="P565" s="5"/>
      <c r="Q565" s="308"/>
      <c r="R565" s="292"/>
      <c r="S565" s="5"/>
      <c r="T565" s="5"/>
      <c r="U565" s="292"/>
      <c r="V565" s="5"/>
      <c r="W565"/>
      <c r="X565"/>
    </row>
    <row r="566" spans="1:24" s="4" customFormat="1" x14ac:dyDescent="0.2">
      <c r="A566" s="1"/>
      <c r="B566" s="54">
        <v>722</v>
      </c>
      <c r="C566" s="54">
        <v>0</v>
      </c>
      <c r="D566" s="211"/>
      <c r="E566" s="211"/>
      <c r="F566" s="211"/>
      <c r="G566" s="239">
        <f>G567</f>
        <v>0</v>
      </c>
      <c r="H566" s="347">
        <f>H567</f>
        <v>0</v>
      </c>
      <c r="I566" s="347">
        <f>I567</f>
        <v>0</v>
      </c>
      <c r="J566" s="239">
        <f>J567</f>
        <v>0</v>
      </c>
      <c r="K566" s="59" t="s">
        <v>5</v>
      </c>
      <c r="L566" s="141" t="s">
        <v>5</v>
      </c>
      <c r="M566" s="6"/>
      <c r="N566" s="6"/>
      <c r="O566" s="5"/>
      <c r="P566" s="5"/>
      <c r="Q566" s="308"/>
      <c r="R566" s="292"/>
      <c r="S566" s="5"/>
      <c r="T566" s="5"/>
      <c r="U566" s="292"/>
      <c r="V566" s="5"/>
      <c r="W566"/>
      <c r="X566"/>
    </row>
    <row r="567" spans="1:24" s="4" customFormat="1" x14ac:dyDescent="0.2">
      <c r="A567" s="1"/>
      <c r="B567" s="218">
        <v>7221</v>
      </c>
      <c r="C567" s="218">
        <v>0</v>
      </c>
      <c r="D567" s="219"/>
      <c r="E567" s="219"/>
      <c r="F567" s="219"/>
      <c r="G567" s="334">
        <v>0</v>
      </c>
      <c r="H567" s="344">
        <v>0</v>
      </c>
      <c r="I567" s="344">
        <v>0</v>
      </c>
      <c r="J567" s="334">
        <v>0</v>
      </c>
      <c r="K567" s="77" t="s">
        <v>5</v>
      </c>
      <c r="L567" s="152" t="s">
        <v>5</v>
      </c>
      <c r="M567" s="6"/>
      <c r="N567" s="6"/>
      <c r="O567" s="5"/>
      <c r="P567" s="5"/>
      <c r="Q567" s="308"/>
      <c r="R567" s="292"/>
      <c r="S567" s="5"/>
      <c r="T567" s="5"/>
      <c r="U567" s="292"/>
      <c r="V567" s="5"/>
      <c r="W567"/>
      <c r="X567"/>
    </row>
    <row r="568" spans="1:24" s="4" customFormat="1" x14ac:dyDescent="0.2">
      <c r="A568" s="1"/>
      <c r="B568" s="130">
        <v>4</v>
      </c>
      <c r="C568" s="130" t="s">
        <v>153</v>
      </c>
      <c r="D568" s="148"/>
      <c r="E568" s="148"/>
      <c r="F568" s="148"/>
      <c r="G568" s="324">
        <f>G584+G587+G569</f>
        <v>1490</v>
      </c>
      <c r="H568" s="296">
        <f>H584+H587+H569</f>
        <v>0</v>
      </c>
      <c r="I568" s="296">
        <f>I584+I587+I569</f>
        <v>0</v>
      </c>
      <c r="J568" s="324">
        <f>J584+J587+J569</f>
        <v>2265.9899999999998</v>
      </c>
      <c r="K568" s="141">
        <f>J568/G568*100</f>
        <v>152.07986577181208</v>
      </c>
      <c r="L568" s="141" t="e">
        <f>J568/I568*100</f>
        <v>#DIV/0!</v>
      </c>
      <c r="M568" s="6"/>
      <c r="N568" s="6"/>
      <c r="O568" s="5"/>
      <c r="P568" s="5"/>
      <c r="Q568" s="308"/>
      <c r="R568" s="292"/>
      <c r="S568" s="5"/>
      <c r="T568" s="5"/>
      <c r="U568" s="292"/>
      <c r="V568" s="5"/>
      <c r="W568"/>
      <c r="X568"/>
    </row>
    <row r="569" spans="1:24" s="4" customFormat="1" x14ac:dyDescent="0.2">
      <c r="A569" s="1"/>
      <c r="B569" s="140">
        <v>424</v>
      </c>
      <c r="C569" s="130" t="s">
        <v>164</v>
      </c>
      <c r="D569" s="236"/>
      <c r="E569" s="236"/>
      <c r="F569" s="236"/>
      <c r="G569" s="239">
        <f t="shared" ref="G569:L569" si="124">G570</f>
        <v>1490</v>
      </c>
      <c r="H569" s="347">
        <f t="shared" si="124"/>
        <v>0</v>
      </c>
      <c r="I569" s="347">
        <f t="shared" si="124"/>
        <v>0</v>
      </c>
      <c r="J569" s="239">
        <f t="shared" si="124"/>
        <v>2265.9899999999998</v>
      </c>
      <c r="K569" s="239">
        <f t="shared" si="124"/>
        <v>152.07986577181208</v>
      </c>
      <c r="L569" s="239" t="e">
        <f t="shared" si="124"/>
        <v>#DIV/0!</v>
      </c>
      <c r="M569" s="6"/>
      <c r="N569" s="6"/>
      <c r="O569" s="5"/>
      <c r="P569" s="5"/>
      <c r="Q569" s="308"/>
      <c r="R569" s="292"/>
      <c r="S569" s="5"/>
      <c r="T569" s="5"/>
      <c r="U569" s="292"/>
      <c r="V569" s="5"/>
      <c r="W569"/>
      <c r="X569"/>
    </row>
    <row r="570" spans="1:24" s="4" customFormat="1" x14ac:dyDescent="0.2">
      <c r="A570" s="1"/>
      <c r="B570" s="99">
        <v>4241</v>
      </c>
      <c r="C570" s="100" t="s">
        <v>165</v>
      </c>
      <c r="D570" s="150"/>
      <c r="E570" s="150"/>
      <c r="F570" s="150"/>
      <c r="G570" s="480">
        <v>1490</v>
      </c>
      <c r="H570" s="344">
        <v>0</v>
      </c>
      <c r="I570" s="344">
        <v>0</v>
      </c>
      <c r="J570" s="480">
        <v>2265.9899999999998</v>
      </c>
      <c r="K570" s="77">
        <f>J570/G570*100</f>
        <v>152.07986577181208</v>
      </c>
      <c r="L570" s="77" t="e">
        <f>J570/I570*100</f>
        <v>#DIV/0!</v>
      </c>
      <c r="M570" s="6"/>
      <c r="N570" s="6"/>
      <c r="O570" s="5"/>
      <c r="P570" s="5"/>
      <c r="Q570" s="308"/>
      <c r="R570" s="292"/>
      <c r="S570" s="5"/>
      <c r="T570" s="5"/>
      <c r="U570" s="292"/>
      <c r="V570" s="5"/>
      <c r="W570"/>
      <c r="X570"/>
    </row>
    <row r="571" spans="1:24" s="4" customFormat="1" x14ac:dyDescent="0.2">
      <c r="A571" s="1"/>
      <c r="B571" s="93">
        <v>92212</v>
      </c>
      <c r="C571" s="94" t="s">
        <v>170</v>
      </c>
      <c r="D571" s="236"/>
      <c r="E571" s="236"/>
      <c r="F571" s="236"/>
      <c r="G571" s="339">
        <v>7000</v>
      </c>
      <c r="H571" s="340">
        <v>7000</v>
      </c>
      <c r="I571" s="340">
        <v>7000</v>
      </c>
      <c r="J571" s="451">
        <v>6138</v>
      </c>
      <c r="K571" s="77"/>
      <c r="L571" s="77">
        <v>0</v>
      </c>
      <c r="M571" s="6"/>
      <c r="N571" s="6"/>
      <c r="O571" s="5"/>
      <c r="P571" s="5"/>
      <c r="Q571" s="308"/>
      <c r="R571" s="292"/>
      <c r="S571" s="5"/>
      <c r="T571" s="5"/>
      <c r="U571" s="292"/>
      <c r="V571" s="5"/>
      <c r="W571"/>
      <c r="X571"/>
    </row>
    <row r="572" spans="1:24" s="4" customFormat="1" x14ac:dyDescent="0.2">
      <c r="A572" s="1"/>
      <c r="B572" s="252"/>
      <c r="C572" s="252" t="s">
        <v>172</v>
      </c>
      <c r="D572" s="253"/>
      <c r="E572" s="253"/>
      <c r="F572" s="253"/>
      <c r="G572" s="359">
        <f>G562</f>
        <v>641</v>
      </c>
      <c r="H572" s="359">
        <f>H562</f>
        <v>670</v>
      </c>
      <c r="I572" s="359">
        <f>I562</f>
        <v>670</v>
      </c>
      <c r="J572" s="359">
        <v>641</v>
      </c>
      <c r="K572" s="255">
        <f>J572/G572*100</f>
        <v>100</v>
      </c>
      <c r="L572" s="255">
        <f>J572/I572*100</f>
        <v>95.671641791044777</v>
      </c>
      <c r="M572" s="6"/>
      <c r="N572" s="6"/>
      <c r="O572" s="5"/>
      <c r="P572" s="5"/>
      <c r="Q572" s="308"/>
      <c r="R572" s="292"/>
      <c r="S572" s="5"/>
      <c r="T572" s="5"/>
      <c r="U572" s="292"/>
      <c r="V572" s="5"/>
      <c r="W572"/>
      <c r="X572"/>
    </row>
    <row r="573" spans="1:24" s="4" customFormat="1" x14ac:dyDescent="0.2">
      <c r="A573" s="1"/>
      <c r="B573" s="258"/>
      <c r="C573" s="258" t="s">
        <v>173</v>
      </c>
      <c r="D573" s="253" t="e">
        <f>D485+D519+D527+D550+D513</f>
        <v>#REF!</v>
      </c>
      <c r="E573" s="253">
        <f>E485+E519+E527+E550+E513</f>
        <v>4268.28</v>
      </c>
      <c r="F573" s="253">
        <f>F485+F519+F527+F550+F513</f>
        <v>1048</v>
      </c>
      <c r="G573" s="359">
        <f>G568</f>
        <v>1490</v>
      </c>
      <c r="H573" s="359">
        <f>H568</f>
        <v>0</v>
      </c>
      <c r="I573" s="359">
        <f>I568</f>
        <v>0</v>
      </c>
      <c r="J573" s="359">
        <f>J568</f>
        <v>2265.9899999999998</v>
      </c>
      <c r="K573" s="255">
        <f>J573/G573*100</f>
        <v>152.07986577181208</v>
      </c>
      <c r="L573" s="255" t="e">
        <f>J573/I573*100</f>
        <v>#DIV/0!</v>
      </c>
      <c r="M573" s="6"/>
      <c r="N573" s="6"/>
      <c r="O573" s="5"/>
      <c r="P573" s="5"/>
      <c r="Q573" s="308"/>
      <c r="R573" s="292"/>
      <c r="S573" s="5"/>
      <c r="T573" s="5"/>
      <c r="U573" s="292"/>
      <c r="V573" s="5"/>
      <c r="W573"/>
      <c r="X573"/>
    </row>
    <row r="574" spans="1:24" s="4" customFormat="1" x14ac:dyDescent="0.2">
      <c r="A574" s="1"/>
      <c r="B574" s="130"/>
      <c r="C574" s="130" t="s">
        <v>174</v>
      </c>
      <c r="D574" s="262"/>
      <c r="E574" s="262"/>
      <c r="F574" s="262"/>
      <c r="G574" s="339">
        <f>IF(G572&gt;G573,G572-G573,0)</f>
        <v>0</v>
      </c>
      <c r="H574" s="340">
        <f>IF(H572&gt;H573,H572-H573,0)</f>
        <v>670</v>
      </c>
      <c r="I574" s="340">
        <f>IF(I572&gt;I573,I572-I573,0)</f>
        <v>670</v>
      </c>
      <c r="J574" s="339">
        <f>IF(J572&gt;J573,J572-J573,0)</f>
        <v>0</v>
      </c>
      <c r="K574" s="152" t="s">
        <v>5</v>
      </c>
      <c r="L574" s="264" t="s">
        <v>5</v>
      </c>
      <c r="M574" s="6"/>
      <c r="N574" s="6"/>
      <c r="O574" s="5"/>
      <c r="P574" s="5"/>
      <c r="Q574" s="308"/>
      <c r="R574" s="292"/>
      <c r="S574" s="5"/>
      <c r="T574" s="5"/>
      <c r="U574" s="292"/>
      <c r="V574" s="5"/>
      <c r="W574"/>
      <c r="X574"/>
    </row>
    <row r="575" spans="1:24" s="4" customFormat="1" x14ac:dyDescent="0.2">
      <c r="A575" s="1"/>
      <c r="B575" s="130"/>
      <c r="C575" s="130" t="s">
        <v>175</v>
      </c>
      <c r="D575" s="266"/>
      <c r="E575" s="266"/>
      <c r="F575" s="266"/>
      <c r="G575" s="339">
        <v>850</v>
      </c>
      <c r="H575" s="340">
        <f>IF(H573&gt;H572,H573-H572,0)</f>
        <v>0</v>
      </c>
      <c r="I575" s="340">
        <f>IF(I573&gt;I572,I573-I572,0)</f>
        <v>0</v>
      </c>
      <c r="J575" s="339">
        <v>1626</v>
      </c>
      <c r="K575" s="152" t="s">
        <v>5</v>
      </c>
      <c r="L575" s="264">
        <v>0</v>
      </c>
      <c r="M575" s="6"/>
      <c r="N575" s="6"/>
      <c r="O575" s="5"/>
      <c r="P575" s="5"/>
      <c r="Q575" s="308"/>
      <c r="R575" s="292"/>
      <c r="S575" s="5"/>
      <c r="T575" s="5"/>
      <c r="U575" s="292"/>
      <c r="V575" s="5"/>
      <c r="W575"/>
      <c r="X575"/>
    </row>
    <row r="576" spans="1:24" s="4" customFormat="1" x14ac:dyDescent="0.2">
      <c r="A576" s="1"/>
      <c r="B576" s="130" t="s">
        <v>176</v>
      </c>
      <c r="C576" s="130" t="s">
        <v>177</v>
      </c>
      <c r="D576" s="266"/>
      <c r="E576" s="266"/>
      <c r="F576" s="266"/>
      <c r="G576" s="339">
        <v>6989</v>
      </c>
      <c r="H576" s="340">
        <f>H537+H571</f>
        <v>7000</v>
      </c>
      <c r="I576" s="340">
        <v>7000</v>
      </c>
      <c r="J576" s="339">
        <v>6139</v>
      </c>
      <c r="K576" s="152">
        <f>J576/G576*100</f>
        <v>87.838031191872943</v>
      </c>
      <c r="L576" s="264">
        <v>0</v>
      </c>
      <c r="M576" s="6"/>
      <c r="N576" s="6"/>
      <c r="O576" s="5"/>
      <c r="P576" s="5"/>
      <c r="Q576" s="308"/>
      <c r="R576" s="292"/>
      <c r="S576" s="5"/>
      <c r="T576" s="5"/>
      <c r="U576" s="292"/>
      <c r="V576" s="5"/>
      <c r="W576"/>
      <c r="X576"/>
    </row>
    <row r="577" spans="1:24" s="4" customFormat="1" x14ac:dyDescent="0.2">
      <c r="A577" s="1"/>
      <c r="B577" s="130" t="s">
        <v>178</v>
      </c>
      <c r="C577" s="130" t="s">
        <v>179</v>
      </c>
      <c r="D577" s="266"/>
      <c r="E577" s="266"/>
      <c r="F577" s="266"/>
      <c r="G577" s="324"/>
      <c r="H577" s="296">
        <v>0</v>
      </c>
      <c r="I577" s="296">
        <v>0</v>
      </c>
      <c r="J577" s="324"/>
      <c r="K577" s="141" t="s">
        <v>5</v>
      </c>
      <c r="L577" s="141" t="s">
        <v>5</v>
      </c>
      <c r="M577" s="6"/>
      <c r="N577" s="6"/>
      <c r="O577" s="5"/>
      <c r="P577" s="5"/>
      <c r="Q577" s="308"/>
      <c r="R577" s="292"/>
      <c r="S577" s="5"/>
      <c r="T577" s="5"/>
      <c r="U577" s="292"/>
      <c r="V577" s="5"/>
      <c r="W577"/>
      <c r="X577"/>
    </row>
    <row r="578" spans="1:24" s="4" customFormat="1" x14ac:dyDescent="0.2">
      <c r="A578" s="1"/>
      <c r="B578" s="275"/>
      <c r="C578" s="94" t="s">
        <v>236</v>
      </c>
      <c r="D578" s="266"/>
      <c r="E578" s="266"/>
      <c r="F578" s="266"/>
      <c r="G578" s="451">
        <v>6139</v>
      </c>
      <c r="H578" s="296">
        <f>H574+H576-H575</f>
        <v>7670</v>
      </c>
      <c r="I578" s="296">
        <f>I574+I576-I575</f>
        <v>7670</v>
      </c>
      <c r="J578" s="367">
        <f>J574+J576-J575</f>
        <v>4513</v>
      </c>
      <c r="K578" s="278">
        <f>J578/G578*100</f>
        <v>73.513601563772596</v>
      </c>
      <c r="L578" s="278" t="s">
        <v>5</v>
      </c>
      <c r="M578" s="6"/>
      <c r="N578" s="6"/>
      <c r="O578" s="5"/>
      <c r="P578" s="5"/>
      <c r="Q578" s="308"/>
      <c r="R578" s="292"/>
      <c r="S578" s="5"/>
      <c r="T578" s="5"/>
      <c r="U578" s="292"/>
      <c r="V578" s="5"/>
      <c r="W578"/>
      <c r="X578"/>
    </row>
    <row r="579" spans="1:24" s="4" customFormat="1" x14ac:dyDescent="0.2">
      <c r="A579" s="1"/>
      <c r="B579" s="3"/>
      <c r="C579" s="13"/>
      <c r="D579"/>
      <c r="E579"/>
      <c r="F579"/>
      <c r="H579" s="5"/>
      <c r="I579" s="5"/>
      <c r="K579" s="6"/>
      <c r="L579" s="6"/>
      <c r="M579" s="6"/>
      <c r="N579" s="6"/>
      <c r="O579" s="5"/>
      <c r="P579" s="5"/>
      <c r="Q579" s="308"/>
      <c r="R579" s="292"/>
      <c r="S579" s="5"/>
      <c r="T579" s="5"/>
      <c r="U579" s="292"/>
      <c r="V579" s="5"/>
      <c r="W579"/>
      <c r="X579"/>
    </row>
    <row r="580" spans="1:24" s="4" customFormat="1" x14ac:dyDescent="0.2">
      <c r="A580" s="1"/>
      <c r="B580" s="3"/>
      <c r="C580" s="13" t="s">
        <v>258</v>
      </c>
      <c r="D580"/>
      <c r="E580"/>
      <c r="F580"/>
      <c r="H580" s="5"/>
      <c r="I580" s="5"/>
      <c r="K580" s="6"/>
      <c r="L580" s="6"/>
      <c r="M580" s="6"/>
      <c r="N580" s="6"/>
      <c r="O580" s="5"/>
      <c r="P580" s="5"/>
      <c r="Q580" s="308"/>
      <c r="R580" s="292"/>
      <c r="S580" s="5"/>
      <c r="T580" s="5"/>
      <c r="U580" s="292"/>
      <c r="V580" s="5"/>
      <c r="W580"/>
      <c r="X580"/>
    </row>
    <row r="581" spans="1:24" s="4" customFormat="1" x14ac:dyDescent="0.2">
      <c r="A581" s="1"/>
      <c r="B581" s="3"/>
      <c r="C581" s="13"/>
      <c r="D581"/>
      <c r="E581"/>
      <c r="F581"/>
      <c r="H581" s="5"/>
      <c r="I581" s="5"/>
      <c r="J581" s="5" t="s">
        <v>259</v>
      </c>
      <c r="K581" s="6"/>
      <c r="L581" s="6"/>
      <c r="M581" s="6"/>
      <c r="N581" s="6"/>
      <c r="O581" s="5"/>
      <c r="P581" s="5"/>
      <c r="Q581" s="308"/>
      <c r="R581" s="292"/>
      <c r="S581" s="5"/>
      <c r="T581" s="5"/>
      <c r="U581" s="292"/>
      <c r="V581" s="5"/>
      <c r="W581"/>
      <c r="X581"/>
    </row>
    <row r="582" spans="1:24" s="4" customFormat="1" x14ac:dyDescent="0.2">
      <c r="A582" s="1"/>
      <c r="B582" s="3"/>
      <c r="C582" s="481" t="s">
        <v>260</v>
      </c>
      <c r="D582"/>
      <c r="E582"/>
      <c r="F582"/>
      <c r="H582" s="5"/>
      <c r="I582" s="5"/>
      <c r="K582" s="6"/>
      <c r="L582" s="6"/>
      <c r="M582" s="6"/>
      <c r="N582" s="6"/>
      <c r="O582" s="5"/>
      <c r="P582" s="5"/>
      <c r="Q582" s="308"/>
      <c r="R582" s="292"/>
      <c r="S582" s="5"/>
      <c r="T582" s="5"/>
      <c r="U582" s="292"/>
      <c r="V582" s="5"/>
      <c r="W582"/>
      <c r="X582"/>
    </row>
    <row r="583" spans="1:24" s="4" customFormat="1" x14ac:dyDescent="0.2">
      <c r="A583" s="1"/>
      <c r="B583" s="3"/>
      <c r="C583" s="13"/>
      <c r="D583"/>
      <c r="E583"/>
      <c r="F583"/>
      <c r="H583" s="5"/>
      <c r="I583" s="5"/>
      <c r="K583" s="6"/>
      <c r="L583" s="6"/>
      <c r="M583" s="6"/>
      <c r="N583" s="6"/>
      <c r="O583" s="5"/>
      <c r="P583" s="5"/>
      <c r="Q583" s="308"/>
      <c r="R583" s="292"/>
      <c r="S583" s="5"/>
      <c r="T583" s="5"/>
      <c r="U583" s="292"/>
      <c r="V583" s="5"/>
      <c r="W583"/>
      <c r="X583"/>
    </row>
    <row r="584" spans="1:24" s="4" customFormat="1" x14ac:dyDescent="0.2">
      <c r="A584" s="1"/>
      <c r="B584" s="3"/>
      <c r="C584" s="13"/>
      <c r="D584"/>
      <c r="E584"/>
      <c r="F584"/>
      <c r="H584" s="5"/>
      <c r="I584" s="5"/>
      <c r="K584" s="6"/>
      <c r="L584" s="6"/>
      <c r="M584" s="6"/>
      <c r="N584" s="6"/>
      <c r="O584" s="5"/>
      <c r="P584" s="5"/>
      <c r="Q584" s="308"/>
      <c r="R584" s="292"/>
      <c r="S584" s="5"/>
      <c r="T584" s="5"/>
      <c r="U584" s="292"/>
      <c r="V584" s="5"/>
      <c r="W584"/>
      <c r="X584"/>
    </row>
    <row r="585" spans="1:24" s="4" customFormat="1" x14ac:dyDescent="0.2">
      <c r="A585" s="1"/>
      <c r="B585" s="3"/>
      <c r="C585" s="13"/>
      <c r="D585"/>
      <c r="E585"/>
      <c r="F585"/>
      <c r="H585" s="5"/>
      <c r="I585" s="5"/>
      <c r="K585" s="6"/>
      <c r="L585" s="6"/>
      <c r="M585" s="6"/>
      <c r="N585" s="6"/>
      <c r="O585" s="5"/>
      <c r="P585" s="5"/>
      <c r="Q585" s="308"/>
      <c r="R585" s="292"/>
      <c r="S585" s="5"/>
      <c r="T585" s="5"/>
      <c r="U585" s="292"/>
      <c r="V585" s="5"/>
      <c r="W585"/>
      <c r="X585"/>
    </row>
    <row r="586" spans="1:24" s="4" customFormat="1" x14ac:dyDescent="0.2">
      <c r="A586" s="1"/>
      <c r="B586" s="3"/>
      <c r="C586" s="13"/>
      <c r="D586"/>
      <c r="E586"/>
      <c r="F586"/>
      <c r="H586" s="5"/>
      <c r="I586" s="5"/>
      <c r="K586" s="6"/>
      <c r="L586" s="6"/>
      <c r="M586" s="6"/>
      <c r="N586" s="6"/>
      <c r="O586" s="5"/>
      <c r="P586" s="5"/>
      <c r="Q586" s="308"/>
      <c r="R586" s="292"/>
      <c r="S586" s="5"/>
      <c r="T586" s="5"/>
      <c r="U586" s="292"/>
      <c r="V586" s="5"/>
      <c r="W586"/>
      <c r="X586"/>
    </row>
    <row r="587" spans="1:24" s="4" customFormat="1" x14ac:dyDescent="0.2">
      <c r="A587" s="1"/>
      <c r="B587" s="3"/>
      <c r="C587" s="13"/>
      <c r="D587"/>
      <c r="E587"/>
      <c r="F587"/>
      <c r="H587" s="5"/>
      <c r="I587" s="5"/>
      <c r="K587" s="6"/>
      <c r="L587" s="6"/>
      <c r="M587" s="6"/>
      <c r="N587" s="6"/>
      <c r="O587" s="5"/>
      <c r="P587" s="5"/>
      <c r="Q587" s="308"/>
      <c r="R587" s="292"/>
      <c r="S587" s="5"/>
      <c r="T587" s="5"/>
      <c r="U587" s="292"/>
      <c r="V587" s="5"/>
      <c r="W587"/>
      <c r="X587"/>
    </row>
    <row r="588" spans="1:24" s="4" customFormat="1" x14ac:dyDescent="0.2">
      <c r="A588" s="1"/>
      <c r="B588" s="3"/>
      <c r="C588" s="13"/>
      <c r="D588"/>
      <c r="E588"/>
      <c r="F588"/>
      <c r="H588" s="5"/>
      <c r="I588" s="5"/>
      <c r="K588" s="6"/>
      <c r="L588" s="6"/>
      <c r="M588" s="6"/>
      <c r="N588" s="6"/>
      <c r="O588" s="5"/>
      <c r="P588" s="5"/>
      <c r="Q588" s="308"/>
      <c r="R588" s="292"/>
      <c r="S588" s="5"/>
      <c r="T588" s="5"/>
      <c r="U588" s="292"/>
      <c r="V588" s="5"/>
      <c r="W588"/>
      <c r="X588"/>
    </row>
    <row r="589" spans="1:24" s="4" customFormat="1" x14ac:dyDescent="0.2">
      <c r="A589" s="1"/>
      <c r="B589" s="3"/>
      <c r="C589" s="13"/>
      <c r="D589"/>
      <c r="E589"/>
      <c r="F589"/>
      <c r="H589" s="5"/>
      <c r="I589" s="5"/>
      <c r="K589" s="6"/>
      <c r="L589" s="6"/>
      <c r="M589" s="6"/>
      <c r="N589" s="6"/>
      <c r="O589" s="5"/>
      <c r="P589" s="5"/>
      <c r="Q589" s="308"/>
      <c r="R589" s="292"/>
      <c r="S589" s="5"/>
      <c r="T589" s="5"/>
      <c r="U589" s="292"/>
      <c r="V589" s="5"/>
      <c r="W589"/>
      <c r="X589"/>
    </row>
    <row r="590" spans="1:24" s="4" customFormat="1" x14ac:dyDescent="0.2">
      <c r="A590" s="1"/>
      <c r="B590" s="3"/>
      <c r="C590" s="13"/>
      <c r="D590"/>
      <c r="E590"/>
      <c r="F590"/>
      <c r="H590" s="5"/>
      <c r="I590" s="5"/>
      <c r="K590" s="6"/>
      <c r="L590" s="6"/>
      <c r="M590" s="6"/>
      <c r="N590" s="6"/>
      <c r="O590" s="5"/>
      <c r="P590" s="5"/>
      <c r="Q590" s="308"/>
      <c r="R590" s="292"/>
      <c r="S590" s="5"/>
      <c r="T590" s="5"/>
      <c r="U590" s="292"/>
      <c r="V590" s="5"/>
      <c r="W590"/>
      <c r="X590"/>
    </row>
    <row r="591" spans="1:24" s="4" customFormat="1" x14ac:dyDescent="0.2">
      <c r="A591" s="1"/>
      <c r="B591" s="3"/>
      <c r="C591" s="13"/>
      <c r="D591"/>
      <c r="E591"/>
      <c r="F591"/>
      <c r="H591" s="5"/>
      <c r="I591" s="5"/>
      <c r="K591" s="6"/>
      <c r="L591" s="6"/>
      <c r="M591" s="6"/>
      <c r="N591" s="6"/>
      <c r="O591" s="5"/>
      <c r="P591" s="5"/>
      <c r="Q591" s="308"/>
      <c r="R591" s="292"/>
      <c r="S591" s="5"/>
      <c r="T591" s="5"/>
      <c r="U591" s="292"/>
      <c r="V591" s="5"/>
      <c r="W591"/>
      <c r="X591"/>
    </row>
    <row r="592" spans="1:24" s="4" customFormat="1" x14ac:dyDescent="0.2">
      <c r="A592" s="1"/>
      <c r="B592" s="3"/>
      <c r="C592" s="13"/>
      <c r="D592"/>
      <c r="E592"/>
      <c r="F592"/>
      <c r="H592" s="5"/>
      <c r="I592" s="5"/>
      <c r="K592" s="6"/>
      <c r="L592" s="6"/>
      <c r="M592" s="6"/>
      <c r="N592" s="6"/>
      <c r="O592" s="5"/>
      <c r="P592" s="5"/>
      <c r="Q592" s="308"/>
      <c r="R592" s="292"/>
      <c r="S592" s="5"/>
      <c r="T592" s="5"/>
      <c r="U592" s="292"/>
      <c r="V592" s="5"/>
      <c r="W592"/>
      <c r="X592"/>
    </row>
    <row r="593" spans="1:24" s="4" customFormat="1" x14ac:dyDescent="0.2">
      <c r="A593" s="1"/>
      <c r="B593" s="3"/>
      <c r="C593" s="13"/>
      <c r="D593"/>
      <c r="E593"/>
      <c r="F593"/>
      <c r="H593" s="5"/>
      <c r="I593" s="5"/>
      <c r="K593" s="6"/>
      <c r="L593" s="6"/>
      <c r="M593" s="6"/>
      <c r="N593" s="6"/>
      <c r="O593" s="5"/>
      <c r="P593" s="5"/>
      <c r="Q593" s="308"/>
      <c r="R593" s="292"/>
      <c r="S593" s="5"/>
      <c r="T593" s="5"/>
      <c r="U593" s="292"/>
      <c r="V593" s="5"/>
      <c r="W593"/>
      <c r="X593"/>
    </row>
    <row r="594" spans="1:24" s="4" customFormat="1" x14ac:dyDescent="0.2">
      <c r="A594" s="1"/>
      <c r="B594" s="3"/>
      <c r="C594" s="13"/>
      <c r="D594"/>
      <c r="E594"/>
      <c r="F594"/>
      <c r="H594" s="5"/>
      <c r="I594" s="5"/>
      <c r="K594" s="6"/>
      <c r="L594" s="6"/>
      <c r="M594" s="6"/>
      <c r="N594" s="6"/>
      <c r="O594" s="5"/>
      <c r="P594" s="5"/>
      <c r="Q594" s="308"/>
      <c r="R594" s="292"/>
      <c r="S594" s="5"/>
      <c r="T594" s="5"/>
      <c r="U594" s="292"/>
      <c r="V594" s="5"/>
      <c r="W594"/>
      <c r="X594"/>
    </row>
    <row r="595" spans="1:24" s="4" customFormat="1" x14ac:dyDescent="0.2">
      <c r="A595" s="1"/>
      <c r="B595" s="3"/>
      <c r="C595" s="13"/>
      <c r="D595"/>
      <c r="E595"/>
      <c r="F595"/>
      <c r="H595" s="5"/>
      <c r="I595" s="5"/>
      <c r="K595" s="6"/>
      <c r="L595" s="6"/>
      <c r="M595" s="6"/>
      <c r="N595" s="6"/>
      <c r="O595" s="5"/>
      <c r="P595" s="5"/>
      <c r="Q595" s="308"/>
      <c r="R595" s="292"/>
      <c r="S595" s="5"/>
      <c r="T595" s="5"/>
      <c r="U595" s="292"/>
      <c r="V595" s="5"/>
      <c r="W595"/>
      <c r="X595"/>
    </row>
    <row r="596" spans="1:24" s="4" customFormat="1" x14ac:dyDescent="0.2">
      <c r="A596" s="1"/>
      <c r="B596" s="3"/>
      <c r="C596" s="13"/>
      <c r="D596"/>
      <c r="E596"/>
      <c r="F596"/>
      <c r="H596" s="5"/>
      <c r="I596" s="5"/>
      <c r="K596" s="6"/>
      <c r="L596" s="6"/>
      <c r="M596" s="6"/>
      <c r="N596" s="6"/>
      <c r="O596" s="5"/>
      <c r="P596" s="5"/>
      <c r="Q596" s="308"/>
      <c r="R596" s="292"/>
      <c r="S596" s="5"/>
      <c r="T596" s="5"/>
      <c r="U596" s="292"/>
      <c r="V596" s="5"/>
      <c r="W596"/>
      <c r="X596"/>
    </row>
    <row r="597" spans="1:24" s="4" customFormat="1" x14ac:dyDescent="0.2">
      <c r="A597" s="1"/>
      <c r="B597" s="3"/>
      <c r="C597" s="13"/>
      <c r="D597"/>
      <c r="E597"/>
      <c r="F597"/>
      <c r="H597" s="5"/>
      <c r="I597" s="5"/>
      <c r="K597" s="6"/>
      <c r="L597" s="6"/>
      <c r="M597" s="6"/>
      <c r="N597" s="6"/>
      <c r="O597" s="5"/>
      <c r="P597" s="5"/>
      <c r="Q597" s="308"/>
      <c r="R597" s="292"/>
      <c r="S597" s="5"/>
      <c r="T597" s="5"/>
      <c r="U597" s="292"/>
      <c r="V597" s="5"/>
      <c r="W597"/>
      <c r="X597"/>
    </row>
    <row r="598" spans="1:24" s="4" customFormat="1" x14ac:dyDescent="0.2">
      <c r="A598" s="1"/>
      <c r="B598" s="3"/>
      <c r="C598" s="13"/>
      <c r="D598"/>
      <c r="E598"/>
      <c r="F598"/>
      <c r="H598" s="5"/>
      <c r="I598" s="5"/>
      <c r="K598" s="6"/>
      <c r="L598" s="6"/>
      <c r="M598" s="6"/>
      <c r="N598" s="6"/>
      <c r="O598" s="5"/>
      <c r="P598" s="5"/>
      <c r="Q598" s="308"/>
      <c r="R598" s="292"/>
      <c r="S598" s="5"/>
      <c r="T598" s="5"/>
      <c r="U598" s="292"/>
      <c r="V598" s="5"/>
      <c r="W598"/>
      <c r="X598"/>
    </row>
    <row r="599" spans="1:24" s="4" customFormat="1" x14ac:dyDescent="0.2">
      <c r="A599" s="1"/>
      <c r="B599" s="3"/>
      <c r="C599" s="13"/>
      <c r="D599"/>
      <c r="E599"/>
      <c r="F599"/>
      <c r="H599" s="5"/>
      <c r="I599" s="5"/>
      <c r="K599" s="6"/>
      <c r="L599" s="6"/>
      <c r="M599" s="6"/>
      <c r="N599" s="6"/>
      <c r="O599" s="5"/>
      <c r="P599" s="5"/>
      <c r="Q599" s="308"/>
      <c r="R599" s="292"/>
      <c r="S599" s="5"/>
      <c r="T599" s="5"/>
      <c r="U599" s="292"/>
      <c r="V599" s="5"/>
      <c r="W599"/>
      <c r="X599"/>
    </row>
    <row r="600" spans="1:24" s="4" customFormat="1" x14ac:dyDescent="0.2">
      <c r="A600" s="1"/>
      <c r="B600" s="3"/>
      <c r="C600" s="13"/>
      <c r="D600"/>
      <c r="E600"/>
      <c r="F600"/>
      <c r="H600" s="5"/>
      <c r="I600" s="5"/>
      <c r="K600" s="6"/>
      <c r="L600" s="6"/>
      <c r="M600" s="6"/>
      <c r="N600" s="6"/>
      <c r="O600" s="5"/>
      <c r="P600" s="5"/>
      <c r="Q600" s="308"/>
      <c r="R600" s="292"/>
      <c r="S600" s="5"/>
      <c r="T600" s="5"/>
      <c r="U600" s="292"/>
      <c r="V600" s="5"/>
      <c r="W600"/>
      <c r="X600"/>
    </row>
    <row r="601" spans="1:24" s="4" customFormat="1" x14ac:dyDescent="0.2">
      <c r="A601" s="1"/>
      <c r="B601" s="3"/>
      <c r="C601" s="13"/>
      <c r="D601"/>
      <c r="E601"/>
      <c r="F601"/>
      <c r="H601" s="5"/>
      <c r="I601" s="5"/>
      <c r="K601" s="6"/>
      <c r="L601" s="6"/>
      <c r="M601" s="6"/>
      <c r="N601" s="6"/>
      <c r="O601" s="5"/>
      <c r="P601" s="5"/>
      <c r="Q601" s="308"/>
      <c r="R601" s="292"/>
      <c r="S601" s="5"/>
      <c r="T601" s="5"/>
      <c r="U601" s="292"/>
      <c r="V601" s="5"/>
      <c r="W601"/>
      <c r="X601"/>
    </row>
    <row r="602" spans="1:24" s="4" customFormat="1" x14ac:dyDescent="0.2">
      <c r="A602" s="1"/>
      <c r="B602" s="3"/>
      <c r="C602" s="13"/>
      <c r="D602"/>
      <c r="E602"/>
      <c r="F602"/>
      <c r="H602" s="5"/>
      <c r="I602" s="5"/>
      <c r="K602" s="6"/>
      <c r="L602" s="6"/>
      <c r="M602" s="6"/>
      <c r="N602" s="6"/>
      <c r="O602" s="5"/>
      <c r="P602" s="5"/>
      <c r="Q602" s="308"/>
      <c r="R602" s="292"/>
      <c r="S602" s="5"/>
      <c r="T602" s="5"/>
      <c r="U602" s="292"/>
      <c r="V602" s="5"/>
      <c r="W602"/>
      <c r="X602"/>
    </row>
    <row r="603" spans="1:24" s="4" customFormat="1" x14ac:dyDescent="0.2">
      <c r="A603" s="1"/>
      <c r="B603" s="3"/>
      <c r="C603" s="13"/>
      <c r="D603"/>
      <c r="E603"/>
      <c r="F603"/>
      <c r="H603" s="5"/>
      <c r="I603" s="5"/>
      <c r="K603" s="6"/>
      <c r="L603" s="6"/>
      <c r="M603" s="6"/>
      <c r="N603" s="6"/>
      <c r="O603" s="5"/>
      <c r="P603" s="5"/>
      <c r="Q603" s="308"/>
      <c r="R603" s="292"/>
      <c r="S603" s="5"/>
      <c r="T603" s="5"/>
      <c r="U603" s="292"/>
      <c r="V603" s="5"/>
      <c r="W603"/>
      <c r="X603"/>
    </row>
    <row r="604" spans="1:24" s="4" customFormat="1" x14ac:dyDescent="0.2">
      <c r="A604" s="1"/>
      <c r="B604" s="3"/>
      <c r="C604" s="13"/>
      <c r="D604"/>
      <c r="E604"/>
      <c r="F604"/>
      <c r="H604" s="5"/>
      <c r="I604" s="5"/>
      <c r="K604" s="6"/>
      <c r="L604" s="6"/>
      <c r="M604" s="6"/>
      <c r="N604" s="6"/>
      <c r="O604" s="5"/>
      <c r="P604" s="5"/>
      <c r="Q604" s="308"/>
      <c r="R604" s="292"/>
      <c r="S604" s="5"/>
      <c r="T604" s="5"/>
      <c r="U604" s="292"/>
      <c r="V604" s="5"/>
      <c r="W604"/>
      <c r="X604"/>
    </row>
    <row r="605" spans="1:24" s="4" customFormat="1" x14ac:dyDescent="0.2">
      <c r="A605" s="1"/>
      <c r="B605" s="3"/>
      <c r="C605" s="13"/>
      <c r="D605"/>
      <c r="E605"/>
      <c r="F605"/>
      <c r="H605" s="5"/>
      <c r="I605" s="5"/>
      <c r="K605" s="6"/>
      <c r="L605" s="6"/>
      <c r="M605" s="6"/>
      <c r="N605" s="6"/>
      <c r="O605" s="5"/>
      <c r="P605" s="5"/>
      <c r="Q605" s="308"/>
      <c r="R605" s="292"/>
      <c r="S605" s="5"/>
      <c r="T605" s="5"/>
      <c r="U605" s="292"/>
      <c r="V605" s="5"/>
      <c r="W605"/>
      <c r="X605"/>
    </row>
    <row r="606" spans="1:24" s="4" customFormat="1" x14ac:dyDescent="0.2">
      <c r="A606" s="1"/>
      <c r="B606" s="3"/>
      <c r="C606" s="13"/>
      <c r="D606"/>
      <c r="E606"/>
      <c r="F606"/>
      <c r="H606" s="5"/>
      <c r="I606" s="5"/>
      <c r="K606" s="6"/>
      <c r="L606" s="6"/>
      <c r="M606" s="6"/>
      <c r="N606" s="6"/>
      <c r="O606" s="5"/>
      <c r="P606" s="5"/>
      <c r="Q606" s="308"/>
      <c r="R606" s="292"/>
      <c r="S606" s="5"/>
      <c r="T606" s="5"/>
      <c r="U606" s="292"/>
      <c r="V606" s="5"/>
      <c r="W606"/>
      <c r="X606"/>
    </row>
    <row r="607" spans="1:24" s="4" customFormat="1" x14ac:dyDescent="0.2">
      <c r="A607" s="1"/>
      <c r="B607" s="3"/>
      <c r="C607" s="13"/>
      <c r="D607"/>
      <c r="E607"/>
      <c r="F607"/>
      <c r="H607" s="5"/>
      <c r="I607" s="5"/>
      <c r="K607" s="6"/>
      <c r="L607" s="6"/>
      <c r="M607" s="6"/>
      <c r="N607" s="6"/>
      <c r="O607" s="5"/>
      <c r="P607" s="5"/>
      <c r="Q607" s="308"/>
      <c r="R607" s="292"/>
      <c r="S607" s="5"/>
      <c r="T607" s="5"/>
      <c r="U607" s="292"/>
      <c r="V607" s="5"/>
      <c r="W607"/>
      <c r="X607"/>
    </row>
    <row r="608" spans="1:24" s="4" customFormat="1" x14ac:dyDescent="0.2">
      <c r="A608" s="1"/>
      <c r="B608" s="3"/>
      <c r="C608" s="13"/>
      <c r="D608"/>
      <c r="E608"/>
      <c r="F608"/>
      <c r="H608" s="5"/>
      <c r="I608" s="5"/>
      <c r="K608" s="6"/>
      <c r="L608" s="6"/>
      <c r="M608" s="6"/>
      <c r="N608" s="6"/>
      <c r="O608" s="5"/>
      <c r="P608" s="5"/>
      <c r="Q608" s="308"/>
      <c r="R608" s="292"/>
      <c r="S608" s="5"/>
      <c r="T608" s="5"/>
      <c r="U608" s="292"/>
      <c r="V608" s="5"/>
      <c r="W608"/>
      <c r="X608"/>
    </row>
    <row r="609" spans="1:24" s="4" customFormat="1" x14ac:dyDescent="0.2">
      <c r="A609" s="1"/>
      <c r="B609" s="3"/>
      <c r="C609" s="13"/>
      <c r="D609"/>
      <c r="E609"/>
      <c r="F609"/>
      <c r="H609" s="5"/>
      <c r="I609" s="5"/>
      <c r="K609" s="6"/>
      <c r="L609" s="6"/>
      <c r="M609" s="6"/>
      <c r="N609" s="6"/>
      <c r="O609" s="5"/>
      <c r="P609" s="5"/>
      <c r="Q609" s="308"/>
      <c r="R609" s="292"/>
      <c r="S609" s="5"/>
      <c r="T609" s="5"/>
      <c r="U609" s="292"/>
      <c r="V609" s="5"/>
      <c r="W609"/>
      <c r="X609"/>
    </row>
    <row r="610" spans="1:24" s="4" customFormat="1" x14ac:dyDescent="0.2">
      <c r="A610" s="1"/>
      <c r="B610" s="3"/>
      <c r="C610" s="13"/>
      <c r="D610"/>
      <c r="E610"/>
      <c r="F610"/>
      <c r="H610" s="5"/>
      <c r="I610" s="5"/>
      <c r="K610" s="6"/>
      <c r="L610" s="6"/>
      <c r="M610" s="6"/>
      <c r="N610" s="6"/>
      <c r="O610" s="5"/>
      <c r="P610" s="5"/>
      <c r="Q610" s="308"/>
      <c r="R610" s="292"/>
      <c r="S610" s="5"/>
      <c r="T610" s="5"/>
      <c r="U610" s="292"/>
      <c r="V610" s="5"/>
      <c r="W610"/>
      <c r="X610"/>
    </row>
    <row r="611" spans="1:24" s="4" customFormat="1" x14ac:dyDescent="0.2">
      <c r="A611" s="1"/>
      <c r="B611" s="3"/>
      <c r="C611" s="13"/>
      <c r="D611"/>
      <c r="E611"/>
      <c r="F611"/>
      <c r="H611" s="5"/>
      <c r="I611" s="5"/>
      <c r="K611" s="6"/>
      <c r="L611" s="6"/>
      <c r="M611" s="6"/>
      <c r="N611" s="6"/>
      <c r="O611" s="5"/>
      <c r="P611" s="5"/>
      <c r="Q611" s="308"/>
      <c r="R611" s="292"/>
      <c r="S611" s="5"/>
      <c r="T611" s="5"/>
      <c r="U611" s="292"/>
      <c r="V611" s="5"/>
      <c r="W611"/>
      <c r="X611"/>
    </row>
    <row r="612" spans="1:24" s="4" customFormat="1" x14ac:dyDescent="0.2">
      <c r="A612" s="1"/>
      <c r="B612" s="3"/>
      <c r="C612" s="13"/>
      <c r="D612"/>
      <c r="E612"/>
      <c r="F612"/>
      <c r="H612" s="5"/>
      <c r="I612" s="5"/>
      <c r="K612" s="6"/>
      <c r="L612" s="6"/>
      <c r="M612" s="6"/>
      <c r="N612" s="6"/>
      <c r="O612" s="5"/>
      <c r="P612" s="5"/>
      <c r="Q612" s="308"/>
      <c r="R612" s="292"/>
      <c r="S612" s="5"/>
      <c r="T612" s="5"/>
      <c r="U612" s="292"/>
      <c r="V612" s="5"/>
      <c r="W612"/>
      <c r="X612"/>
    </row>
    <row r="613" spans="1:24" s="4" customFormat="1" x14ac:dyDescent="0.2">
      <c r="A613" s="1"/>
      <c r="B613" s="3"/>
      <c r="C613" s="13"/>
      <c r="D613"/>
      <c r="E613"/>
      <c r="F613"/>
      <c r="H613" s="5"/>
      <c r="I613" s="5"/>
      <c r="K613" s="6"/>
      <c r="L613" s="6"/>
      <c r="M613" s="6"/>
      <c r="N613" s="6"/>
      <c r="O613" s="5"/>
      <c r="P613" s="5"/>
      <c r="Q613" s="308"/>
      <c r="R613" s="292"/>
      <c r="S613" s="5"/>
      <c r="T613" s="5"/>
      <c r="U613" s="292"/>
      <c r="V613" s="5"/>
      <c r="W613"/>
      <c r="X613"/>
    </row>
    <row r="614" spans="1:24" s="4" customFormat="1" x14ac:dyDescent="0.2">
      <c r="A614" s="1"/>
      <c r="B614" s="3"/>
      <c r="C614" s="13"/>
      <c r="D614"/>
      <c r="E614"/>
      <c r="F614"/>
      <c r="H614" s="5"/>
      <c r="I614" s="5"/>
      <c r="K614" s="6"/>
      <c r="L614" s="6"/>
      <c r="M614" s="6"/>
      <c r="N614" s="6"/>
      <c r="O614" s="5"/>
      <c r="P614" s="5"/>
      <c r="Q614" s="308"/>
      <c r="R614" s="292"/>
      <c r="S614" s="5"/>
      <c r="T614" s="5"/>
      <c r="U614" s="292"/>
      <c r="V614" s="5"/>
      <c r="W614"/>
      <c r="X614"/>
    </row>
    <row r="615" spans="1:24" s="4" customFormat="1" x14ac:dyDescent="0.2">
      <c r="A615" s="1"/>
      <c r="B615" s="3"/>
      <c r="C615" s="13"/>
      <c r="D615"/>
      <c r="E615"/>
      <c r="F615"/>
      <c r="H615" s="5"/>
      <c r="I615" s="5"/>
      <c r="K615" s="6"/>
      <c r="L615" s="6"/>
      <c r="M615" s="6"/>
      <c r="N615" s="6"/>
      <c r="O615" s="5"/>
      <c r="P615" s="5"/>
      <c r="Q615" s="308"/>
      <c r="R615" s="292"/>
      <c r="S615" s="5"/>
      <c r="T615" s="5"/>
      <c r="U615" s="292"/>
      <c r="V615" s="5"/>
      <c r="W615"/>
      <c r="X615"/>
    </row>
    <row r="616" spans="1:24" s="4" customFormat="1" x14ac:dyDescent="0.2">
      <c r="A616" s="1"/>
      <c r="B616" s="3"/>
      <c r="C616" s="13"/>
      <c r="D616"/>
      <c r="E616"/>
      <c r="F616"/>
      <c r="H616" s="5"/>
      <c r="I616" s="5"/>
      <c r="K616" s="6"/>
      <c r="L616" s="6"/>
      <c r="M616" s="6"/>
      <c r="N616" s="6"/>
      <c r="O616" s="5"/>
      <c r="P616" s="5"/>
      <c r="Q616" s="308"/>
      <c r="R616" s="292"/>
      <c r="S616" s="5"/>
      <c r="T616" s="5"/>
      <c r="U616" s="292"/>
      <c r="V616" s="5"/>
      <c r="W616"/>
      <c r="X616"/>
    </row>
    <row r="617" spans="1:24" s="4" customFormat="1" x14ac:dyDescent="0.2">
      <c r="A617" s="1"/>
      <c r="B617" s="3"/>
      <c r="C617" s="13"/>
      <c r="D617"/>
      <c r="E617"/>
      <c r="F617"/>
      <c r="H617" s="5"/>
      <c r="I617" s="5"/>
      <c r="K617" s="6"/>
      <c r="L617" s="6"/>
      <c r="M617" s="6"/>
      <c r="N617" s="6"/>
      <c r="O617" s="5"/>
      <c r="P617" s="5"/>
      <c r="Q617" s="308"/>
      <c r="R617" s="292"/>
      <c r="S617" s="5"/>
      <c r="T617" s="5"/>
      <c r="U617" s="292"/>
      <c r="V617" s="5"/>
      <c r="W617"/>
      <c r="X617"/>
    </row>
    <row r="618" spans="1:24" s="4" customFormat="1" x14ac:dyDescent="0.2">
      <c r="A618" s="1"/>
      <c r="B618" s="3"/>
      <c r="C618" s="13"/>
      <c r="D618"/>
      <c r="E618"/>
      <c r="F618"/>
      <c r="H618" s="5"/>
      <c r="I618" s="5"/>
      <c r="K618" s="6"/>
      <c r="L618" s="6"/>
      <c r="M618" s="6"/>
      <c r="N618" s="6"/>
      <c r="O618" s="5"/>
      <c r="P618" s="5"/>
      <c r="Q618" s="308"/>
      <c r="R618" s="292"/>
      <c r="S618" s="5"/>
      <c r="T618" s="5"/>
      <c r="U618" s="292"/>
      <c r="V618" s="5"/>
      <c r="W618"/>
      <c r="X618"/>
    </row>
    <row r="619" spans="1:24" s="4" customFormat="1" x14ac:dyDescent="0.2">
      <c r="A619" s="1"/>
      <c r="B619" s="3"/>
      <c r="C619" s="13"/>
      <c r="D619"/>
      <c r="E619"/>
      <c r="F619"/>
      <c r="H619" s="5"/>
      <c r="I619" s="5"/>
      <c r="K619" s="6"/>
      <c r="L619" s="6"/>
      <c r="M619" s="6"/>
      <c r="N619" s="6"/>
      <c r="O619" s="5"/>
      <c r="P619" s="5"/>
      <c r="Q619" s="308"/>
      <c r="R619" s="292"/>
      <c r="S619" s="5"/>
      <c r="T619" s="5"/>
      <c r="U619" s="292"/>
      <c r="V619" s="5"/>
      <c r="W619"/>
      <c r="X619"/>
    </row>
    <row r="620" spans="1:24" s="4" customFormat="1" x14ac:dyDescent="0.2">
      <c r="A620" s="1"/>
      <c r="B620" s="3"/>
      <c r="C620" s="13"/>
      <c r="D620"/>
      <c r="E620"/>
      <c r="F620"/>
      <c r="H620" s="5"/>
      <c r="I620" s="5"/>
      <c r="K620" s="6"/>
      <c r="L620" s="6"/>
      <c r="M620" s="6"/>
      <c r="N620" s="6"/>
      <c r="O620" s="5"/>
      <c r="P620" s="5"/>
      <c r="Q620" s="308"/>
      <c r="R620" s="292"/>
      <c r="S620" s="5"/>
      <c r="T620" s="5"/>
      <c r="U620" s="292"/>
      <c r="V620" s="5"/>
      <c r="W620"/>
      <c r="X620"/>
    </row>
    <row r="621" spans="1:24" s="4" customFormat="1" x14ac:dyDescent="0.2">
      <c r="A621" s="1"/>
      <c r="B621" s="3"/>
      <c r="C621" s="13"/>
      <c r="D621"/>
      <c r="E621"/>
      <c r="F621"/>
      <c r="H621" s="5"/>
      <c r="I621" s="5"/>
      <c r="K621" s="6"/>
      <c r="L621" s="6"/>
      <c r="M621" s="6"/>
      <c r="N621" s="6"/>
      <c r="O621" s="5"/>
      <c r="P621" s="5"/>
      <c r="Q621" s="308"/>
      <c r="R621" s="292"/>
      <c r="S621" s="5"/>
      <c r="T621" s="5"/>
      <c r="U621" s="292"/>
      <c r="V621" s="5"/>
      <c r="W621"/>
      <c r="X621"/>
    </row>
    <row r="622" spans="1:24" s="4" customFormat="1" x14ac:dyDescent="0.2">
      <c r="A622" s="1"/>
      <c r="B622" s="3"/>
      <c r="C622" s="13"/>
      <c r="D622"/>
      <c r="E622"/>
      <c r="F622"/>
      <c r="H622" s="5"/>
      <c r="I622" s="5"/>
      <c r="K622" s="6"/>
      <c r="L622" s="6"/>
      <c r="M622" s="6"/>
      <c r="N622" s="6"/>
      <c r="O622" s="5"/>
      <c r="P622" s="5"/>
      <c r="Q622" s="308"/>
      <c r="R622" s="292"/>
      <c r="S622" s="5"/>
      <c r="T622" s="5"/>
      <c r="U622" s="292"/>
      <c r="V622" s="5"/>
      <c r="W622"/>
      <c r="X622"/>
    </row>
    <row r="623" spans="1:24" s="4" customFormat="1" x14ac:dyDescent="0.2">
      <c r="A623" s="1"/>
      <c r="B623" s="3"/>
      <c r="C623" s="13"/>
      <c r="D623"/>
      <c r="E623"/>
      <c r="F623"/>
      <c r="H623" s="5"/>
      <c r="I623" s="5"/>
      <c r="K623" s="6"/>
      <c r="L623" s="6"/>
      <c r="M623" s="6"/>
      <c r="N623" s="6"/>
      <c r="O623" s="5"/>
      <c r="P623" s="5"/>
      <c r="Q623" s="308"/>
      <c r="R623" s="292"/>
      <c r="S623" s="5"/>
      <c r="T623" s="5"/>
      <c r="U623" s="292"/>
      <c r="V623" s="5"/>
      <c r="W623"/>
      <c r="X623"/>
    </row>
    <row r="624" spans="1:24" s="4" customFormat="1" x14ac:dyDescent="0.2">
      <c r="A624" s="1"/>
      <c r="B624" s="3"/>
      <c r="C624" s="13"/>
      <c r="D624"/>
      <c r="E624"/>
      <c r="F624"/>
      <c r="H624" s="5"/>
      <c r="I624" s="5"/>
      <c r="K624" s="6"/>
      <c r="L624" s="6"/>
      <c r="M624" s="6"/>
      <c r="N624" s="6"/>
      <c r="O624" s="5"/>
      <c r="P624" s="5"/>
      <c r="Q624" s="308"/>
      <c r="R624" s="292"/>
      <c r="S624" s="5"/>
      <c r="T624" s="5"/>
      <c r="U624" s="292"/>
      <c r="V624" s="5"/>
      <c r="W624"/>
      <c r="X624"/>
    </row>
    <row r="625" spans="1:24" s="4" customFormat="1" x14ac:dyDescent="0.2">
      <c r="A625" s="1"/>
      <c r="B625" s="3"/>
      <c r="C625" s="13"/>
      <c r="D625"/>
      <c r="E625"/>
      <c r="F625"/>
      <c r="H625" s="5"/>
      <c r="I625" s="5"/>
      <c r="K625" s="6"/>
      <c r="L625" s="6"/>
      <c r="M625" s="6"/>
      <c r="N625" s="6"/>
      <c r="O625" s="5"/>
      <c r="P625" s="5"/>
      <c r="Q625" s="308"/>
      <c r="R625" s="292"/>
      <c r="S625" s="5"/>
      <c r="T625" s="5"/>
      <c r="U625" s="292"/>
      <c r="V625" s="5"/>
      <c r="W625"/>
      <c r="X625"/>
    </row>
    <row r="626" spans="1:24" s="4" customFormat="1" x14ac:dyDescent="0.2">
      <c r="A626" s="1"/>
      <c r="B626" s="3"/>
      <c r="C626" s="13"/>
      <c r="D626"/>
      <c r="E626"/>
      <c r="F626"/>
      <c r="H626" s="5"/>
      <c r="I626" s="5"/>
      <c r="K626" s="6"/>
      <c r="L626" s="6"/>
      <c r="M626" s="6"/>
      <c r="N626" s="6"/>
      <c r="O626" s="5"/>
      <c r="P626" s="5"/>
      <c r="Q626" s="308"/>
      <c r="R626" s="292"/>
      <c r="S626" s="5"/>
      <c r="T626" s="5"/>
      <c r="U626" s="292"/>
      <c r="V626" s="5"/>
      <c r="W626"/>
      <c r="X626"/>
    </row>
    <row r="627" spans="1:24" s="4" customFormat="1" x14ac:dyDescent="0.2">
      <c r="A627" s="1"/>
      <c r="B627" s="3"/>
      <c r="C627" s="13"/>
      <c r="D627"/>
      <c r="E627"/>
      <c r="F627"/>
      <c r="H627" s="5"/>
      <c r="I627" s="5"/>
      <c r="K627" s="6"/>
      <c r="L627" s="6"/>
      <c r="M627" s="6"/>
      <c r="N627" s="6"/>
      <c r="O627" s="5"/>
      <c r="P627" s="5"/>
      <c r="Q627" s="308"/>
      <c r="R627" s="292"/>
      <c r="S627" s="5"/>
      <c r="T627" s="5"/>
      <c r="U627" s="292"/>
      <c r="V627" s="5"/>
      <c r="W627"/>
      <c r="X627"/>
    </row>
    <row r="628" spans="1:24" s="4" customFormat="1" x14ac:dyDescent="0.2">
      <c r="A628" s="1"/>
      <c r="B628" s="3"/>
      <c r="C628" s="13"/>
      <c r="D628"/>
      <c r="E628"/>
      <c r="F628"/>
      <c r="H628" s="5"/>
      <c r="I628" s="5"/>
      <c r="K628" s="6"/>
      <c r="L628" s="6"/>
      <c r="M628" s="6"/>
      <c r="N628" s="6"/>
      <c r="O628" s="5"/>
      <c r="P628" s="5"/>
      <c r="Q628" s="308"/>
      <c r="R628" s="292"/>
      <c r="S628" s="5"/>
      <c r="T628" s="5"/>
      <c r="U628" s="292"/>
      <c r="V628" s="5"/>
      <c r="W628"/>
      <c r="X628"/>
    </row>
    <row r="629" spans="1:24" s="4" customFormat="1" x14ac:dyDescent="0.2">
      <c r="A629" s="1"/>
      <c r="B629" s="3"/>
      <c r="C629" s="13"/>
      <c r="D629"/>
      <c r="E629"/>
      <c r="F629"/>
      <c r="H629" s="5"/>
      <c r="I629" s="5"/>
      <c r="K629" s="6"/>
      <c r="L629" s="6"/>
      <c r="M629" s="6"/>
      <c r="N629" s="6"/>
      <c r="O629" s="5"/>
      <c r="P629" s="5"/>
      <c r="Q629" s="308"/>
      <c r="R629" s="292"/>
      <c r="S629" s="5"/>
      <c r="T629" s="5"/>
      <c r="U629" s="292"/>
      <c r="V629" s="5"/>
      <c r="W629"/>
      <c r="X629"/>
    </row>
    <row r="630" spans="1:24" s="4" customFormat="1" x14ac:dyDescent="0.2">
      <c r="A630" s="1"/>
      <c r="B630" s="3"/>
      <c r="C630" s="13"/>
      <c r="D630"/>
      <c r="E630"/>
      <c r="F630"/>
      <c r="H630" s="5"/>
      <c r="I630" s="5"/>
      <c r="K630" s="6"/>
      <c r="L630" s="6"/>
      <c r="M630" s="6"/>
      <c r="N630" s="6"/>
      <c r="O630" s="5"/>
      <c r="P630" s="5"/>
      <c r="Q630" s="308"/>
      <c r="R630" s="292"/>
      <c r="S630" s="5"/>
      <c r="T630" s="5"/>
      <c r="U630" s="292"/>
      <c r="V630" s="5"/>
      <c r="W630"/>
      <c r="X630"/>
    </row>
    <row r="631" spans="1:24" s="4" customFormat="1" x14ac:dyDescent="0.2">
      <c r="A631" s="1"/>
      <c r="B631" s="3"/>
      <c r="C631" s="13"/>
      <c r="D631"/>
      <c r="E631"/>
      <c r="F631"/>
      <c r="H631" s="5"/>
      <c r="I631" s="5"/>
      <c r="K631" s="6"/>
      <c r="L631" s="6"/>
      <c r="M631" s="6"/>
      <c r="N631" s="6"/>
      <c r="O631" s="5"/>
      <c r="P631" s="5"/>
      <c r="Q631" s="308"/>
      <c r="R631" s="292"/>
      <c r="S631" s="5"/>
      <c r="T631" s="5"/>
      <c r="U631" s="292"/>
      <c r="V631" s="5"/>
      <c r="W631"/>
      <c r="X631"/>
    </row>
    <row r="632" spans="1:24" s="4" customFormat="1" x14ac:dyDescent="0.2">
      <c r="A632" s="1"/>
      <c r="B632" s="3"/>
      <c r="C632" s="13"/>
      <c r="D632"/>
      <c r="E632"/>
      <c r="F632"/>
      <c r="H632" s="5"/>
      <c r="I632" s="5"/>
      <c r="K632" s="6"/>
      <c r="L632" s="6"/>
      <c r="M632" s="6"/>
      <c r="N632" s="6"/>
      <c r="O632" s="5"/>
      <c r="P632" s="5"/>
      <c r="Q632" s="308"/>
      <c r="R632" s="292"/>
      <c r="S632" s="5"/>
      <c r="T632" s="5"/>
      <c r="U632" s="292"/>
      <c r="V632" s="5"/>
      <c r="W632"/>
      <c r="X632"/>
    </row>
    <row r="633" spans="1:24" s="4" customFormat="1" x14ac:dyDescent="0.2">
      <c r="A633" s="1"/>
      <c r="B633" s="3"/>
      <c r="C633" s="13"/>
      <c r="D633"/>
      <c r="E633"/>
      <c r="F633"/>
      <c r="H633" s="5"/>
      <c r="I633" s="5"/>
      <c r="K633" s="6"/>
      <c r="L633" s="6"/>
      <c r="M633" s="6"/>
      <c r="N633" s="6"/>
      <c r="O633" s="5"/>
      <c r="P633" s="5"/>
      <c r="Q633" s="308"/>
      <c r="R633" s="292"/>
      <c r="S633" s="5"/>
      <c r="T633" s="5"/>
      <c r="U633" s="292"/>
      <c r="V633" s="5"/>
      <c r="W633"/>
      <c r="X633"/>
    </row>
    <row r="634" spans="1:24" s="4" customFormat="1" x14ac:dyDescent="0.2">
      <c r="A634" s="1"/>
      <c r="B634" s="3"/>
      <c r="C634" s="13"/>
      <c r="D634"/>
      <c r="E634"/>
      <c r="F634"/>
      <c r="H634" s="5"/>
      <c r="I634" s="5"/>
      <c r="K634" s="6"/>
      <c r="L634" s="6"/>
      <c r="M634" s="6"/>
      <c r="N634" s="6"/>
      <c r="O634" s="5"/>
      <c r="P634" s="5"/>
      <c r="Q634" s="308"/>
      <c r="R634" s="292"/>
      <c r="S634" s="5"/>
      <c r="T634" s="5"/>
      <c r="U634" s="292"/>
      <c r="V634" s="5"/>
      <c r="W634"/>
      <c r="X634"/>
    </row>
    <row r="635" spans="1:24" s="4" customFormat="1" x14ac:dyDescent="0.2">
      <c r="A635" s="1"/>
      <c r="B635" s="3"/>
      <c r="C635" s="13"/>
      <c r="D635"/>
      <c r="E635"/>
      <c r="F635"/>
      <c r="H635" s="5"/>
      <c r="I635" s="5"/>
      <c r="K635" s="6"/>
      <c r="L635" s="6"/>
      <c r="M635" s="6"/>
      <c r="N635" s="6"/>
      <c r="O635" s="5"/>
      <c r="P635" s="5"/>
      <c r="Q635" s="308"/>
      <c r="R635" s="292"/>
      <c r="S635" s="5"/>
      <c r="T635" s="5"/>
      <c r="U635" s="292"/>
      <c r="V635" s="5"/>
      <c r="W635"/>
      <c r="X635"/>
    </row>
    <row r="636" spans="1:24" s="4" customFormat="1" x14ac:dyDescent="0.2">
      <c r="A636" s="1"/>
      <c r="B636" s="3"/>
      <c r="C636" s="13"/>
      <c r="D636"/>
      <c r="E636"/>
      <c r="F636"/>
      <c r="H636" s="5"/>
      <c r="I636" s="5"/>
      <c r="K636" s="6"/>
      <c r="L636" s="6"/>
      <c r="M636" s="6"/>
      <c r="N636" s="6"/>
      <c r="O636" s="5"/>
      <c r="P636" s="5"/>
      <c r="Q636" s="308"/>
      <c r="R636" s="292"/>
      <c r="S636" s="5"/>
      <c r="T636" s="5"/>
      <c r="U636" s="292"/>
      <c r="V636" s="5"/>
      <c r="W636"/>
      <c r="X636"/>
    </row>
    <row r="637" spans="1:24" s="4" customFormat="1" x14ac:dyDescent="0.2">
      <c r="A637" s="1"/>
      <c r="B637" s="3"/>
      <c r="C637" s="13"/>
      <c r="D637"/>
      <c r="E637"/>
      <c r="F637"/>
      <c r="H637" s="5"/>
      <c r="I637" s="5"/>
      <c r="K637" s="6"/>
      <c r="L637" s="6"/>
      <c r="M637" s="6"/>
      <c r="N637" s="6"/>
      <c r="O637" s="5"/>
      <c r="P637" s="5"/>
      <c r="Q637" s="308"/>
      <c r="R637" s="292"/>
      <c r="S637" s="5"/>
      <c r="T637" s="5"/>
      <c r="U637" s="292"/>
      <c r="V637" s="5"/>
      <c r="W637"/>
      <c r="X637"/>
    </row>
    <row r="638" spans="1:24" s="4" customFormat="1" x14ac:dyDescent="0.2">
      <c r="A638" s="1"/>
      <c r="B638" s="3"/>
      <c r="C638" s="13"/>
      <c r="D638"/>
      <c r="E638"/>
      <c r="F638"/>
      <c r="H638" s="5"/>
      <c r="I638" s="5"/>
      <c r="K638" s="6"/>
      <c r="L638" s="6"/>
      <c r="M638" s="6"/>
      <c r="N638" s="6"/>
      <c r="O638" s="5"/>
      <c r="P638" s="5"/>
      <c r="Q638" s="308"/>
      <c r="R638" s="292"/>
      <c r="S638" s="5"/>
      <c r="T638" s="5"/>
      <c r="U638" s="292"/>
      <c r="V638" s="5"/>
      <c r="W638"/>
      <c r="X638"/>
    </row>
    <row r="639" spans="1:24" s="4" customFormat="1" x14ac:dyDescent="0.2">
      <c r="A639" s="1"/>
      <c r="B639" s="3"/>
      <c r="C639" s="13"/>
      <c r="D639"/>
      <c r="E639"/>
      <c r="F639"/>
      <c r="H639" s="5"/>
      <c r="I639" s="5"/>
      <c r="K639" s="6"/>
      <c r="L639" s="6"/>
      <c r="M639" s="6"/>
      <c r="N639" s="6"/>
      <c r="O639" s="5"/>
      <c r="P639" s="5"/>
      <c r="Q639" s="308"/>
      <c r="R639" s="292"/>
      <c r="S639" s="5"/>
      <c r="T639" s="5"/>
      <c r="U639" s="292"/>
      <c r="V639" s="5"/>
      <c r="W639"/>
      <c r="X639"/>
    </row>
    <row r="640" spans="1:24" s="4" customFormat="1" x14ac:dyDescent="0.2">
      <c r="A640" s="1"/>
      <c r="B640" s="3"/>
      <c r="C640" s="13"/>
      <c r="D640"/>
      <c r="E640"/>
      <c r="F640"/>
      <c r="H640" s="5"/>
      <c r="I640" s="5"/>
      <c r="K640" s="6"/>
      <c r="L640" s="6"/>
      <c r="M640" s="6"/>
      <c r="N640" s="6"/>
      <c r="O640" s="5"/>
      <c r="P640" s="5"/>
      <c r="Q640" s="308"/>
      <c r="R640" s="292"/>
      <c r="S640" s="5"/>
      <c r="T640" s="5"/>
      <c r="U640" s="292"/>
      <c r="V640" s="5"/>
      <c r="W640"/>
      <c r="X640"/>
    </row>
    <row r="641" spans="1:24" s="4" customFormat="1" x14ac:dyDescent="0.2">
      <c r="A641" s="1"/>
      <c r="B641" s="3"/>
      <c r="C641" s="13"/>
      <c r="D641"/>
      <c r="E641"/>
      <c r="F641"/>
      <c r="H641" s="5"/>
      <c r="I641" s="5"/>
      <c r="K641" s="6"/>
      <c r="L641" s="6"/>
      <c r="M641" s="6"/>
      <c r="N641" s="6"/>
      <c r="O641" s="5"/>
      <c r="P641" s="5"/>
      <c r="Q641" s="308"/>
      <c r="R641" s="292"/>
      <c r="S641" s="5"/>
      <c r="T641" s="5"/>
      <c r="U641" s="292"/>
      <c r="V641" s="5"/>
      <c r="W641"/>
      <c r="X641"/>
    </row>
    <row r="642" spans="1:24" s="4" customFormat="1" x14ac:dyDescent="0.2">
      <c r="A642" s="1"/>
      <c r="B642" s="3"/>
      <c r="C642" s="13"/>
      <c r="D642"/>
      <c r="E642"/>
      <c r="F642"/>
      <c r="H642" s="5"/>
      <c r="I642" s="5"/>
      <c r="K642" s="6"/>
      <c r="L642" s="6"/>
      <c r="M642" s="6"/>
      <c r="N642" s="6"/>
      <c r="O642" s="5"/>
      <c r="P642" s="5"/>
      <c r="Q642" s="308"/>
      <c r="R642" s="292"/>
      <c r="S642" s="5"/>
      <c r="T642" s="5"/>
      <c r="U642" s="292"/>
      <c r="V642" s="5"/>
      <c r="W642"/>
      <c r="X642"/>
    </row>
    <row r="643" spans="1:24" s="4" customFormat="1" x14ac:dyDescent="0.2">
      <c r="A643" s="1"/>
      <c r="B643" s="3"/>
      <c r="C643" s="13"/>
      <c r="D643"/>
      <c r="E643"/>
      <c r="F643"/>
      <c r="H643" s="5"/>
      <c r="I643" s="5"/>
      <c r="K643" s="6"/>
      <c r="L643" s="6"/>
      <c r="M643" s="6"/>
      <c r="N643" s="6"/>
      <c r="O643" s="5"/>
      <c r="P643" s="5"/>
      <c r="Q643" s="308"/>
      <c r="R643" s="292"/>
      <c r="S643" s="5"/>
      <c r="T643" s="5"/>
      <c r="U643" s="292"/>
      <c r="V643" s="5"/>
      <c r="W643"/>
      <c r="X643"/>
    </row>
    <row r="644" spans="1:24" s="4" customFormat="1" x14ac:dyDescent="0.2">
      <c r="A644" s="1"/>
      <c r="B644" s="3"/>
      <c r="C644" s="13"/>
      <c r="D644"/>
      <c r="E644"/>
      <c r="F644"/>
      <c r="H644" s="5"/>
      <c r="I644" s="5"/>
      <c r="K644" s="6"/>
      <c r="L644" s="6"/>
      <c r="M644" s="6"/>
      <c r="N644" s="6"/>
      <c r="O644" s="5"/>
      <c r="P644" s="5"/>
      <c r="Q644" s="308"/>
      <c r="R644" s="292"/>
      <c r="S644" s="5"/>
      <c r="T644" s="5"/>
      <c r="U644" s="292"/>
      <c r="V644" s="5"/>
      <c r="W644"/>
      <c r="X644"/>
    </row>
    <row r="645" spans="1:24" s="4" customFormat="1" x14ac:dyDescent="0.2">
      <c r="A645" s="1"/>
      <c r="B645" s="3"/>
      <c r="C645" s="13"/>
      <c r="D645"/>
      <c r="E645"/>
      <c r="F645"/>
      <c r="H645" s="5"/>
      <c r="I645" s="5"/>
      <c r="K645" s="6"/>
      <c r="L645" s="6"/>
      <c r="M645" s="6"/>
      <c r="N645" s="6"/>
      <c r="O645" s="5"/>
      <c r="P645" s="5"/>
      <c r="Q645" s="308"/>
      <c r="R645" s="292"/>
      <c r="S645" s="5"/>
      <c r="T645" s="5"/>
      <c r="U645" s="292"/>
      <c r="V645" s="5"/>
      <c r="W645"/>
      <c r="X645"/>
    </row>
    <row r="646" spans="1:24" s="4" customFormat="1" x14ac:dyDescent="0.2">
      <c r="A646" s="1"/>
      <c r="B646" s="3"/>
      <c r="C646" s="13"/>
      <c r="D646"/>
      <c r="E646"/>
      <c r="F646"/>
      <c r="H646" s="5"/>
      <c r="I646" s="5"/>
      <c r="K646" s="6"/>
      <c r="L646" s="6"/>
      <c r="M646" s="6"/>
      <c r="N646" s="6"/>
      <c r="O646" s="5"/>
      <c r="P646" s="5"/>
      <c r="Q646" s="308"/>
      <c r="R646" s="292"/>
      <c r="S646" s="5"/>
      <c r="T646" s="5"/>
      <c r="U646" s="292"/>
      <c r="V646" s="5"/>
      <c r="W646"/>
      <c r="X646"/>
    </row>
    <row r="647" spans="1:24" s="4" customFormat="1" x14ac:dyDescent="0.2">
      <c r="A647" s="1"/>
      <c r="B647" s="3"/>
      <c r="C647" s="13"/>
      <c r="D647"/>
      <c r="E647"/>
      <c r="F647"/>
      <c r="H647" s="5"/>
      <c r="I647" s="5"/>
      <c r="K647" s="6"/>
      <c r="L647" s="6"/>
      <c r="M647" s="6"/>
      <c r="N647" s="6"/>
      <c r="O647" s="5"/>
      <c r="P647" s="5"/>
      <c r="Q647" s="308"/>
      <c r="R647" s="292"/>
      <c r="S647" s="5"/>
      <c r="T647" s="5"/>
      <c r="U647" s="292"/>
      <c r="V647" s="5"/>
      <c r="W647"/>
      <c r="X647"/>
    </row>
    <row r="648" spans="1:24" s="4" customFormat="1" x14ac:dyDescent="0.2">
      <c r="A648" s="1"/>
      <c r="B648" s="3"/>
      <c r="C648" s="13"/>
      <c r="D648"/>
      <c r="E648"/>
      <c r="F648"/>
      <c r="H648" s="5"/>
      <c r="I648" s="5"/>
      <c r="K648" s="6"/>
      <c r="L648" s="6"/>
      <c r="M648" s="6"/>
      <c r="N648" s="6"/>
      <c r="O648" s="5"/>
      <c r="P648" s="5"/>
      <c r="Q648" s="308"/>
      <c r="R648" s="292"/>
      <c r="S648" s="5"/>
      <c r="T648" s="5"/>
      <c r="U648" s="292"/>
      <c r="V648" s="5"/>
      <c r="W648"/>
      <c r="X648"/>
    </row>
    <row r="649" spans="1:24" s="4" customFormat="1" x14ac:dyDescent="0.2">
      <c r="A649" s="1"/>
      <c r="B649" s="3"/>
      <c r="C649" s="13"/>
      <c r="D649"/>
      <c r="E649"/>
      <c r="F649"/>
      <c r="H649" s="5"/>
      <c r="I649" s="5"/>
      <c r="K649" s="6"/>
      <c r="L649" s="6"/>
      <c r="M649" s="6"/>
      <c r="N649" s="6"/>
      <c r="O649" s="5"/>
      <c r="P649" s="5"/>
      <c r="Q649" s="308"/>
      <c r="R649" s="292"/>
      <c r="S649" s="5"/>
      <c r="T649" s="5"/>
      <c r="U649" s="292"/>
      <c r="V649" s="5"/>
      <c r="W649"/>
      <c r="X649"/>
    </row>
    <row r="650" spans="1:24" s="4" customFormat="1" x14ac:dyDescent="0.2">
      <c r="A650" s="1"/>
      <c r="B650" s="3"/>
      <c r="C650" s="13"/>
      <c r="D650"/>
      <c r="E650"/>
      <c r="F650"/>
      <c r="H650" s="5"/>
      <c r="I650" s="5"/>
      <c r="K650" s="6"/>
      <c r="L650" s="6"/>
      <c r="M650" s="6"/>
      <c r="N650" s="6"/>
      <c r="O650" s="5"/>
      <c r="P650" s="5"/>
      <c r="Q650" s="308"/>
      <c r="R650" s="292"/>
      <c r="S650" s="5"/>
      <c r="T650" s="5"/>
      <c r="U650" s="292"/>
      <c r="V650" s="5"/>
      <c r="W650"/>
      <c r="X650"/>
    </row>
    <row r="651" spans="1:24" s="4" customFormat="1" x14ac:dyDescent="0.2">
      <c r="A651" s="1"/>
      <c r="B651" s="3"/>
      <c r="C651" s="13"/>
      <c r="D651"/>
      <c r="E651"/>
      <c r="F651"/>
      <c r="H651" s="5"/>
      <c r="I651" s="5"/>
      <c r="K651" s="6"/>
      <c r="L651" s="6"/>
      <c r="M651" s="6"/>
      <c r="N651" s="6"/>
      <c r="O651" s="5"/>
      <c r="P651" s="5"/>
      <c r="Q651" s="308"/>
      <c r="R651" s="292"/>
      <c r="S651" s="5"/>
      <c r="T651" s="5"/>
      <c r="U651" s="292"/>
      <c r="V651" s="5"/>
      <c r="W651"/>
      <c r="X651"/>
    </row>
    <row r="652" spans="1:24" s="4" customFormat="1" x14ac:dyDescent="0.2">
      <c r="A652" s="1"/>
      <c r="B652" s="3"/>
      <c r="C652" s="13"/>
      <c r="D652"/>
      <c r="E652"/>
      <c r="F652"/>
      <c r="H652" s="5"/>
      <c r="I652" s="5"/>
      <c r="K652" s="6"/>
      <c r="L652" s="6"/>
      <c r="M652" s="6"/>
      <c r="N652" s="6"/>
      <c r="O652" s="5"/>
      <c r="P652" s="5"/>
      <c r="Q652" s="308"/>
      <c r="R652" s="292"/>
      <c r="S652" s="5"/>
      <c r="T652" s="5"/>
      <c r="U652" s="292"/>
      <c r="V652" s="5"/>
      <c r="W652"/>
      <c r="X652"/>
    </row>
    <row r="653" spans="1:24" s="4" customFormat="1" x14ac:dyDescent="0.2">
      <c r="A653" s="1"/>
      <c r="B653" s="3"/>
      <c r="C653" s="13"/>
      <c r="D653"/>
      <c r="E653"/>
      <c r="F653"/>
      <c r="H653" s="5"/>
      <c r="I653" s="5"/>
      <c r="K653" s="6"/>
      <c r="L653" s="6"/>
      <c r="M653" s="6"/>
      <c r="N653" s="6"/>
      <c r="O653" s="5"/>
      <c r="P653" s="5"/>
      <c r="Q653" s="308"/>
      <c r="R653" s="292"/>
      <c r="S653" s="5"/>
      <c r="T653" s="5"/>
      <c r="U653" s="292"/>
      <c r="V653" s="5"/>
      <c r="W653"/>
      <c r="X653"/>
    </row>
    <row r="654" spans="1:24" s="4" customFormat="1" x14ac:dyDescent="0.2">
      <c r="A654" s="1"/>
      <c r="B654" s="3"/>
      <c r="C654" s="13"/>
      <c r="D654"/>
      <c r="E654"/>
      <c r="F654"/>
      <c r="H654" s="5"/>
      <c r="I654" s="5"/>
      <c r="K654" s="6"/>
      <c r="L654" s="6"/>
      <c r="M654" s="6"/>
      <c r="N654" s="6"/>
      <c r="O654" s="5"/>
      <c r="P654" s="5"/>
      <c r="Q654" s="308"/>
      <c r="R654" s="292"/>
      <c r="S654" s="5"/>
      <c r="T654" s="5"/>
      <c r="U654" s="292"/>
      <c r="V654" s="5"/>
      <c r="W654"/>
      <c r="X654"/>
    </row>
    <row r="655" spans="1:24" s="4" customFormat="1" x14ac:dyDescent="0.2">
      <c r="A655" s="1"/>
      <c r="B655" s="3"/>
      <c r="C655" s="13"/>
      <c r="D655"/>
      <c r="E655"/>
      <c r="F655"/>
      <c r="H655" s="5"/>
      <c r="I655" s="5"/>
      <c r="K655" s="6"/>
      <c r="L655" s="6"/>
      <c r="M655" s="6"/>
      <c r="N655" s="6"/>
      <c r="O655" s="5"/>
      <c r="P655" s="5"/>
      <c r="Q655" s="308"/>
      <c r="R655" s="292"/>
      <c r="S655" s="5"/>
      <c r="T655" s="5"/>
      <c r="U655" s="292"/>
      <c r="V655" s="5"/>
      <c r="W655"/>
      <c r="X655"/>
    </row>
    <row r="656" spans="1:24" s="4" customFormat="1" x14ac:dyDescent="0.2">
      <c r="A656" s="1"/>
      <c r="B656" s="3"/>
      <c r="C656" s="13"/>
      <c r="D656"/>
      <c r="E656"/>
      <c r="F656"/>
      <c r="H656" s="5"/>
      <c r="I656" s="5"/>
      <c r="K656" s="6"/>
      <c r="L656" s="6"/>
      <c r="M656" s="6"/>
      <c r="N656" s="6"/>
      <c r="O656" s="5"/>
      <c r="P656" s="5"/>
      <c r="Q656" s="308"/>
      <c r="R656" s="292"/>
      <c r="S656" s="5"/>
      <c r="T656" s="5"/>
      <c r="U656" s="292"/>
      <c r="V656" s="5"/>
      <c r="W656"/>
      <c r="X656"/>
    </row>
    <row r="657" spans="1:24" s="4" customFormat="1" x14ac:dyDescent="0.2">
      <c r="A657" s="1"/>
      <c r="B657" s="3"/>
      <c r="C657" s="13"/>
      <c r="D657"/>
      <c r="E657"/>
      <c r="F657"/>
      <c r="H657" s="5"/>
      <c r="I657" s="5"/>
      <c r="K657" s="6"/>
      <c r="L657" s="6"/>
      <c r="M657" s="6"/>
      <c r="N657" s="6"/>
      <c r="O657" s="5"/>
      <c r="P657" s="5"/>
      <c r="Q657" s="308"/>
      <c r="R657" s="292"/>
      <c r="S657" s="5"/>
      <c r="T657" s="5"/>
      <c r="U657" s="292"/>
      <c r="V657" s="5"/>
      <c r="W657"/>
      <c r="X657"/>
    </row>
    <row r="658" spans="1:24" s="4" customFormat="1" x14ac:dyDescent="0.2">
      <c r="A658" s="1"/>
      <c r="B658" s="3"/>
      <c r="C658" s="13"/>
      <c r="D658"/>
      <c r="E658"/>
      <c r="F658"/>
      <c r="H658" s="5"/>
      <c r="I658" s="5"/>
      <c r="K658" s="6"/>
      <c r="L658" s="6"/>
      <c r="M658" s="6"/>
      <c r="N658" s="6"/>
      <c r="O658" s="5"/>
      <c r="P658" s="5"/>
      <c r="Q658" s="308"/>
      <c r="R658" s="292"/>
      <c r="S658" s="5"/>
      <c r="T658" s="5"/>
      <c r="U658" s="292"/>
      <c r="V658" s="5"/>
      <c r="W658"/>
      <c r="X658"/>
    </row>
    <row r="659" spans="1:24" s="4" customFormat="1" x14ac:dyDescent="0.2">
      <c r="A659" s="1"/>
      <c r="B659" s="3"/>
      <c r="C659" s="13"/>
      <c r="D659"/>
      <c r="E659"/>
      <c r="F659"/>
      <c r="H659" s="5"/>
      <c r="I659" s="5"/>
      <c r="K659" s="6"/>
      <c r="L659" s="6"/>
      <c r="M659" s="6"/>
      <c r="N659" s="6"/>
      <c r="O659" s="5"/>
      <c r="P659" s="5"/>
      <c r="Q659" s="308"/>
      <c r="R659" s="292"/>
      <c r="S659" s="5"/>
      <c r="T659" s="5"/>
      <c r="U659" s="292"/>
      <c r="V659" s="5"/>
      <c r="W659"/>
      <c r="X659"/>
    </row>
    <row r="660" spans="1:24" s="4" customFormat="1" x14ac:dyDescent="0.2">
      <c r="A660" s="1"/>
      <c r="B660" s="3"/>
      <c r="C660" s="13"/>
      <c r="D660"/>
      <c r="E660"/>
      <c r="F660"/>
      <c r="H660" s="5"/>
      <c r="I660" s="5"/>
      <c r="K660" s="6"/>
      <c r="L660" s="6"/>
      <c r="M660" s="6"/>
      <c r="N660" s="6"/>
      <c r="O660" s="5"/>
      <c r="P660" s="5"/>
      <c r="Q660" s="308"/>
      <c r="R660" s="292"/>
      <c r="S660" s="5"/>
      <c r="T660" s="5"/>
      <c r="U660" s="292"/>
      <c r="V660" s="5"/>
      <c r="W660"/>
      <c r="X660"/>
    </row>
    <row r="661" spans="1:24" s="4" customFormat="1" x14ac:dyDescent="0.2">
      <c r="A661" s="1"/>
      <c r="B661" s="3"/>
      <c r="C661" s="13"/>
      <c r="D661"/>
      <c r="E661"/>
      <c r="F661"/>
      <c r="H661" s="5"/>
      <c r="I661" s="5"/>
      <c r="K661" s="6"/>
      <c r="L661" s="6"/>
      <c r="M661" s="6"/>
      <c r="N661" s="6"/>
      <c r="O661" s="5"/>
      <c r="P661" s="5"/>
      <c r="Q661" s="308"/>
      <c r="R661" s="292"/>
      <c r="S661" s="5"/>
      <c r="T661" s="5"/>
      <c r="U661" s="292"/>
      <c r="V661" s="5"/>
      <c r="W661"/>
      <c r="X661"/>
    </row>
    <row r="662" spans="1:24" s="4" customFormat="1" x14ac:dyDescent="0.2">
      <c r="A662" s="1"/>
      <c r="B662" s="3"/>
      <c r="C662" s="13"/>
      <c r="D662"/>
      <c r="E662"/>
      <c r="F662"/>
      <c r="H662" s="5"/>
      <c r="I662" s="5"/>
      <c r="K662" s="6"/>
      <c r="L662" s="6"/>
      <c r="M662" s="6"/>
      <c r="N662" s="6"/>
      <c r="O662" s="5"/>
      <c r="P662" s="5"/>
      <c r="Q662" s="308"/>
      <c r="R662" s="292"/>
      <c r="S662" s="5"/>
      <c r="T662" s="5"/>
      <c r="U662" s="292"/>
      <c r="V662" s="5"/>
      <c r="W662"/>
      <c r="X662"/>
    </row>
    <row r="663" spans="1:24" s="4" customFormat="1" x14ac:dyDescent="0.2">
      <c r="A663" s="1"/>
      <c r="B663" s="3"/>
      <c r="C663" s="13"/>
      <c r="D663"/>
      <c r="E663"/>
      <c r="F663"/>
      <c r="H663" s="5"/>
      <c r="I663" s="5"/>
      <c r="K663" s="6"/>
      <c r="L663" s="6"/>
      <c r="M663" s="6"/>
      <c r="N663" s="6"/>
      <c r="O663" s="5"/>
      <c r="P663" s="5"/>
      <c r="Q663" s="308"/>
      <c r="R663" s="292"/>
      <c r="S663" s="5"/>
      <c r="T663" s="5"/>
      <c r="U663" s="292"/>
      <c r="V663" s="5"/>
      <c r="W663"/>
      <c r="X663"/>
    </row>
    <row r="664" spans="1:24" s="4" customFormat="1" x14ac:dyDescent="0.2">
      <c r="A664" s="1"/>
      <c r="B664" s="3"/>
      <c r="C664" s="13"/>
      <c r="D664"/>
      <c r="E664"/>
      <c r="F664"/>
      <c r="H664" s="5"/>
      <c r="I664" s="5"/>
      <c r="K664" s="6"/>
      <c r="L664" s="6"/>
      <c r="M664" s="6"/>
      <c r="N664" s="6"/>
      <c r="O664" s="5"/>
      <c r="P664" s="5"/>
      <c r="Q664" s="308"/>
      <c r="R664" s="292"/>
      <c r="S664" s="5"/>
      <c r="T664" s="5"/>
      <c r="U664" s="292"/>
      <c r="V664" s="5"/>
      <c r="W664"/>
      <c r="X664"/>
    </row>
    <row r="665" spans="1:24" s="4" customFormat="1" x14ac:dyDescent="0.2">
      <c r="A665" s="1"/>
      <c r="B665" s="3"/>
      <c r="C665" s="13"/>
      <c r="D665"/>
      <c r="E665"/>
      <c r="F665"/>
      <c r="H665" s="5"/>
      <c r="I665" s="5"/>
      <c r="K665" s="6"/>
      <c r="L665" s="6"/>
      <c r="M665" s="6"/>
      <c r="N665" s="6"/>
      <c r="O665" s="5"/>
      <c r="P665" s="5"/>
      <c r="Q665" s="308"/>
      <c r="R665" s="292"/>
      <c r="S665" s="5"/>
      <c r="T665" s="5"/>
      <c r="U665" s="292"/>
      <c r="V665" s="5"/>
      <c r="W665"/>
      <c r="X665"/>
    </row>
    <row r="666" spans="1:24" s="4" customFormat="1" x14ac:dyDescent="0.2">
      <c r="A666" s="1"/>
      <c r="B666" s="3"/>
      <c r="C666" s="13"/>
      <c r="D666"/>
      <c r="E666"/>
      <c r="F666"/>
      <c r="H666" s="5"/>
      <c r="I666" s="5"/>
      <c r="K666" s="6"/>
      <c r="L666" s="6"/>
      <c r="M666" s="6"/>
      <c r="N666" s="6"/>
      <c r="O666" s="5"/>
      <c r="P666" s="5"/>
      <c r="Q666" s="308"/>
      <c r="R666" s="292"/>
      <c r="S666" s="5"/>
      <c r="T666" s="5"/>
      <c r="U666" s="292"/>
      <c r="V666" s="5"/>
      <c r="W666"/>
      <c r="X666"/>
    </row>
    <row r="667" spans="1:24" s="4" customFormat="1" x14ac:dyDescent="0.2">
      <c r="A667" s="1"/>
      <c r="B667" s="3"/>
      <c r="C667" s="13"/>
      <c r="D667"/>
      <c r="E667"/>
      <c r="F667"/>
      <c r="H667" s="5"/>
      <c r="I667" s="5"/>
      <c r="K667" s="6"/>
      <c r="L667" s="6"/>
      <c r="M667" s="6"/>
      <c r="N667" s="6"/>
      <c r="O667" s="5"/>
      <c r="P667" s="5"/>
      <c r="Q667" s="308"/>
      <c r="R667" s="292"/>
      <c r="S667" s="5"/>
      <c r="T667" s="5"/>
      <c r="U667" s="292"/>
      <c r="V667" s="5"/>
      <c r="W667"/>
      <c r="X667"/>
    </row>
    <row r="668" spans="1:24" s="4" customFormat="1" x14ac:dyDescent="0.2">
      <c r="A668" s="1"/>
      <c r="B668" s="3"/>
      <c r="C668" s="13"/>
      <c r="D668"/>
      <c r="E668"/>
      <c r="F668"/>
      <c r="H668" s="5"/>
      <c r="I668" s="5"/>
      <c r="K668" s="6"/>
      <c r="L668" s="6"/>
      <c r="M668" s="6"/>
      <c r="N668" s="6"/>
      <c r="O668" s="5"/>
      <c r="P668" s="5"/>
      <c r="Q668" s="308"/>
      <c r="R668" s="292"/>
      <c r="S668" s="5"/>
      <c r="T668" s="5"/>
      <c r="U668" s="292"/>
      <c r="V668" s="5"/>
      <c r="W668"/>
      <c r="X668"/>
    </row>
    <row r="669" spans="1:24" s="4" customFormat="1" x14ac:dyDescent="0.2">
      <c r="A669" s="1"/>
      <c r="B669" s="3"/>
      <c r="C669" s="13"/>
      <c r="D669"/>
      <c r="E669"/>
      <c r="F669"/>
      <c r="H669" s="5"/>
      <c r="I669" s="5"/>
      <c r="K669" s="6"/>
      <c r="L669" s="6"/>
      <c r="M669" s="6"/>
      <c r="N669" s="6"/>
      <c r="O669" s="5"/>
      <c r="P669" s="5"/>
      <c r="Q669" s="308"/>
      <c r="R669" s="292"/>
      <c r="S669" s="5"/>
      <c r="T669" s="5"/>
      <c r="U669" s="292"/>
      <c r="V669" s="5"/>
      <c r="W669"/>
      <c r="X669"/>
    </row>
    <row r="670" spans="1:24" s="4" customFormat="1" x14ac:dyDescent="0.2">
      <c r="A670" s="1"/>
      <c r="B670" s="3"/>
      <c r="C670" s="13"/>
      <c r="D670"/>
      <c r="E670"/>
      <c r="F670"/>
      <c r="H670" s="5"/>
      <c r="I670" s="5"/>
      <c r="K670" s="6"/>
      <c r="L670" s="6"/>
      <c r="M670" s="6"/>
      <c r="N670" s="6"/>
      <c r="O670" s="5"/>
      <c r="P670" s="5"/>
      <c r="Q670" s="308"/>
      <c r="R670" s="292"/>
      <c r="S670" s="5"/>
      <c r="T670" s="5"/>
      <c r="U670" s="292"/>
      <c r="V670" s="5"/>
      <c r="W670"/>
      <c r="X670"/>
    </row>
    <row r="671" spans="1:24" s="4" customFormat="1" x14ac:dyDescent="0.2">
      <c r="A671" s="1"/>
      <c r="B671" s="3"/>
      <c r="C671" s="13"/>
      <c r="D671"/>
      <c r="E671"/>
      <c r="F671"/>
      <c r="H671" s="5"/>
      <c r="I671" s="5"/>
      <c r="K671" s="6"/>
      <c r="L671" s="6"/>
      <c r="M671" s="6"/>
      <c r="N671" s="6"/>
      <c r="O671" s="5"/>
      <c r="P671" s="5"/>
      <c r="Q671" s="308"/>
      <c r="R671" s="292"/>
      <c r="S671" s="5"/>
      <c r="T671" s="5"/>
      <c r="U671" s="292"/>
      <c r="V671" s="5"/>
      <c r="W671"/>
      <c r="X671"/>
    </row>
    <row r="672" spans="1:24" s="4" customFormat="1" x14ac:dyDescent="0.2">
      <c r="A672" s="1"/>
      <c r="B672" s="3"/>
      <c r="C672" s="13"/>
      <c r="D672"/>
      <c r="E672"/>
      <c r="F672"/>
      <c r="H672" s="5"/>
      <c r="I672" s="5"/>
      <c r="K672" s="6"/>
      <c r="L672" s="6"/>
      <c r="M672" s="6"/>
      <c r="N672" s="6"/>
      <c r="O672" s="5"/>
      <c r="P672" s="5"/>
      <c r="Q672" s="308"/>
      <c r="R672" s="292"/>
      <c r="S672" s="5"/>
      <c r="T672" s="5"/>
      <c r="U672" s="292"/>
      <c r="V672" s="5"/>
      <c r="W672"/>
      <c r="X672"/>
    </row>
    <row r="673" spans="1:24" s="4" customFormat="1" x14ac:dyDescent="0.2">
      <c r="A673" s="1"/>
      <c r="B673" s="3"/>
      <c r="C673" s="13"/>
      <c r="D673"/>
      <c r="E673"/>
      <c r="F673"/>
      <c r="H673" s="5"/>
      <c r="I673" s="5"/>
      <c r="K673" s="6"/>
      <c r="L673" s="6"/>
      <c r="M673" s="6"/>
      <c r="N673" s="6"/>
      <c r="O673" s="5"/>
      <c r="P673" s="5"/>
      <c r="Q673" s="308"/>
      <c r="R673" s="292"/>
      <c r="S673" s="5"/>
      <c r="T673" s="5"/>
      <c r="U673" s="292"/>
      <c r="V673" s="5"/>
      <c r="W673"/>
      <c r="X673"/>
    </row>
    <row r="674" spans="1:24" s="4" customFormat="1" x14ac:dyDescent="0.2">
      <c r="A674" s="1"/>
      <c r="B674" s="3"/>
      <c r="C674" s="13"/>
      <c r="D674"/>
      <c r="E674"/>
      <c r="F674"/>
      <c r="H674" s="5"/>
      <c r="I674" s="5"/>
      <c r="K674" s="6"/>
      <c r="L674" s="6"/>
      <c r="M674" s="6"/>
      <c r="N674" s="6"/>
      <c r="O674" s="5"/>
      <c r="P674" s="5"/>
      <c r="Q674" s="308"/>
      <c r="R674" s="292"/>
      <c r="S674" s="5"/>
      <c r="T674" s="5"/>
      <c r="U674" s="292"/>
      <c r="V674" s="5"/>
      <c r="W674"/>
      <c r="X674"/>
    </row>
    <row r="675" spans="1:24" s="4" customFormat="1" x14ac:dyDescent="0.2">
      <c r="A675" s="1"/>
      <c r="B675" s="3"/>
      <c r="C675" s="13"/>
      <c r="D675"/>
      <c r="E675"/>
      <c r="F675"/>
      <c r="H675" s="5"/>
      <c r="I675" s="5"/>
      <c r="K675" s="6"/>
      <c r="L675" s="6"/>
      <c r="M675" s="6"/>
      <c r="N675" s="6"/>
      <c r="O675" s="5"/>
      <c r="P675" s="5"/>
      <c r="Q675" s="308"/>
      <c r="R675" s="292"/>
      <c r="S675" s="5"/>
      <c r="T675" s="5"/>
      <c r="U675" s="292"/>
      <c r="V675" s="5"/>
      <c r="W675"/>
      <c r="X675"/>
    </row>
    <row r="676" spans="1:24" s="4" customFormat="1" x14ac:dyDescent="0.2">
      <c r="A676" s="1"/>
      <c r="B676" s="3"/>
      <c r="C676" s="13"/>
      <c r="D676"/>
      <c r="E676"/>
      <c r="F676"/>
      <c r="H676" s="5"/>
      <c r="I676" s="5"/>
      <c r="K676" s="6"/>
      <c r="L676" s="6"/>
      <c r="M676" s="6"/>
      <c r="N676" s="6"/>
      <c r="O676" s="5"/>
      <c r="P676" s="5"/>
      <c r="Q676" s="308"/>
      <c r="R676" s="292"/>
      <c r="S676" s="5"/>
      <c r="T676" s="5"/>
      <c r="U676" s="292"/>
      <c r="V676" s="5"/>
      <c r="W676"/>
      <c r="X676"/>
    </row>
    <row r="677" spans="1:24" s="4" customFormat="1" x14ac:dyDescent="0.2">
      <c r="A677" s="1"/>
      <c r="B677" s="3"/>
      <c r="C677" s="13"/>
      <c r="D677"/>
      <c r="E677"/>
      <c r="F677"/>
      <c r="H677" s="5"/>
      <c r="I677" s="5"/>
      <c r="K677" s="6"/>
      <c r="L677" s="6"/>
      <c r="M677" s="6"/>
      <c r="N677" s="6"/>
      <c r="O677" s="5"/>
      <c r="P677" s="5"/>
      <c r="Q677" s="308"/>
      <c r="R677" s="292"/>
      <c r="S677" s="5"/>
      <c r="T677" s="5"/>
      <c r="U677" s="292"/>
      <c r="V677" s="5"/>
      <c r="W677"/>
      <c r="X677"/>
    </row>
    <row r="678" spans="1:24" s="4" customFormat="1" x14ac:dyDescent="0.2">
      <c r="A678" s="1"/>
      <c r="B678" s="3"/>
      <c r="C678" s="13"/>
      <c r="D678"/>
      <c r="E678"/>
      <c r="F678"/>
      <c r="H678" s="5"/>
      <c r="I678" s="5"/>
      <c r="K678" s="6"/>
      <c r="L678" s="6"/>
      <c r="M678" s="6"/>
      <c r="N678" s="6"/>
      <c r="O678" s="5"/>
      <c r="P678" s="5"/>
      <c r="Q678" s="308"/>
      <c r="R678" s="292"/>
      <c r="S678" s="5"/>
      <c r="T678" s="5"/>
      <c r="U678" s="292"/>
      <c r="V678" s="5"/>
      <c r="W678"/>
      <c r="X678"/>
    </row>
    <row r="679" spans="1:24" s="4" customFormat="1" x14ac:dyDescent="0.2">
      <c r="A679" s="1"/>
      <c r="B679" s="3"/>
      <c r="C679" s="13"/>
      <c r="D679"/>
      <c r="E679"/>
      <c r="F679"/>
      <c r="H679" s="5"/>
      <c r="I679" s="5"/>
      <c r="K679" s="6"/>
      <c r="L679" s="6"/>
      <c r="M679" s="6"/>
      <c r="N679" s="6"/>
      <c r="O679" s="5"/>
      <c r="P679" s="5"/>
      <c r="Q679" s="308"/>
      <c r="R679" s="292"/>
      <c r="S679" s="5"/>
      <c r="T679" s="5"/>
      <c r="U679" s="292"/>
      <c r="V679" s="5"/>
      <c r="W679"/>
      <c r="X679"/>
    </row>
    <row r="680" spans="1:24" s="4" customFormat="1" x14ac:dyDescent="0.2">
      <c r="A680" s="1"/>
      <c r="B680" s="3"/>
      <c r="C680" s="13"/>
      <c r="D680"/>
      <c r="E680"/>
      <c r="F680"/>
      <c r="H680" s="5"/>
      <c r="I680" s="5"/>
      <c r="K680" s="6"/>
      <c r="L680" s="6"/>
      <c r="M680" s="6"/>
      <c r="N680" s="6"/>
      <c r="O680" s="5"/>
      <c r="P680" s="5"/>
      <c r="Q680" s="308"/>
      <c r="R680" s="292"/>
      <c r="S680" s="5"/>
      <c r="T680" s="5"/>
      <c r="U680" s="292"/>
      <c r="V680" s="5"/>
      <c r="W680"/>
      <c r="X680"/>
    </row>
    <row r="681" spans="1:24" s="4" customFormat="1" x14ac:dyDescent="0.2">
      <c r="A681" s="1"/>
      <c r="B681" s="3"/>
      <c r="C681" s="13"/>
      <c r="D681"/>
      <c r="E681"/>
      <c r="F681"/>
      <c r="H681" s="5"/>
      <c r="I681" s="5"/>
      <c r="K681" s="6"/>
      <c r="L681" s="6"/>
      <c r="M681" s="6"/>
      <c r="N681" s="6"/>
      <c r="O681" s="5"/>
      <c r="P681" s="5"/>
      <c r="Q681" s="308"/>
      <c r="R681" s="292"/>
      <c r="S681" s="5"/>
      <c r="T681" s="5"/>
      <c r="U681" s="292"/>
      <c r="V681" s="5"/>
      <c r="W681"/>
      <c r="X681"/>
    </row>
    <row r="682" spans="1:24" s="4" customFormat="1" x14ac:dyDescent="0.2">
      <c r="A682" s="1"/>
      <c r="B682" s="3"/>
      <c r="C682" s="13"/>
      <c r="D682"/>
      <c r="E682"/>
      <c r="F682"/>
      <c r="H682" s="5"/>
      <c r="I682" s="5"/>
      <c r="K682" s="6"/>
      <c r="L682" s="6"/>
      <c r="M682" s="6"/>
      <c r="N682" s="6"/>
      <c r="O682" s="5"/>
      <c r="P682" s="5"/>
      <c r="Q682" s="308"/>
      <c r="R682" s="292"/>
      <c r="S682" s="5"/>
      <c r="T682" s="5"/>
      <c r="U682" s="292"/>
      <c r="V682" s="5"/>
      <c r="W682"/>
      <c r="X682"/>
    </row>
    <row r="683" spans="1:24" s="4" customFormat="1" x14ac:dyDescent="0.2">
      <c r="A683" s="1"/>
      <c r="B683" s="3"/>
      <c r="C683" s="13"/>
      <c r="D683"/>
      <c r="E683"/>
      <c r="F683"/>
      <c r="H683" s="5"/>
      <c r="I683" s="5"/>
      <c r="K683" s="6"/>
      <c r="L683" s="6"/>
      <c r="M683" s="6"/>
      <c r="N683" s="6"/>
      <c r="O683" s="5"/>
      <c r="P683" s="5"/>
      <c r="Q683" s="308"/>
      <c r="R683" s="292"/>
      <c r="S683" s="5"/>
      <c r="T683" s="5"/>
      <c r="U683" s="292"/>
      <c r="V683" s="5"/>
      <c r="W683"/>
      <c r="X683"/>
    </row>
    <row r="684" spans="1:24" s="4" customFormat="1" x14ac:dyDescent="0.2">
      <c r="A684" s="1"/>
      <c r="B684" s="3"/>
      <c r="C684" s="13"/>
      <c r="D684"/>
      <c r="E684"/>
      <c r="F684"/>
      <c r="H684" s="5"/>
      <c r="I684" s="5"/>
      <c r="K684" s="6"/>
      <c r="L684" s="6"/>
      <c r="M684" s="6"/>
      <c r="N684" s="6"/>
      <c r="O684" s="5"/>
      <c r="P684" s="5"/>
      <c r="Q684" s="308"/>
      <c r="R684" s="292"/>
      <c r="S684" s="5"/>
      <c r="T684" s="5"/>
      <c r="U684" s="292"/>
      <c r="V684" s="5"/>
      <c r="W684"/>
      <c r="X684"/>
    </row>
    <row r="685" spans="1:24" s="4" customFormat="1" x14ac:dyDescent="0.2">
      <c r="A685" s="1"/>
      <c r="B685" s="3"/>
      <c r="C685" s="13"/>
      <c r="D685"/>
      <c r="E685"/>
      <c r="F685"/>
      <c r="H685" s="5"/>
      <c r="I685" s="5"/>
      <c r="K685" s="6"/>
      <c r="L685" s="6"/>
      <c r="M685" s="6"/>
      <c r="N685" s="6"/>
      <c r="O685" s="5"/>
      <c r="P685" s="5"/>
      <c r="Q685" s="308"/>
      <c r="R685" s="292"/>
      <c r="S685" s="5"/>
      <c r="T685" s="5"/>
      <c r="U685" s="292"/>
      <c r="V685" s="5"/>
      <c r="W685"/>
      <c r="X685"/>
    </row>
    <row r="686" spans="1:24" s="4" customFormat="1" x14ac:dyDescent="0.2">
      <c r="A686" s="1"/>
      <c r="B686" s="3"/>
      <c r="C686" s="13"/>
      <c r="D686"/>
      <c r="E686"/>
      <c r="F686"/>
      <c r="H686" s="5"/>
      <c r="I686" s="5"/>
      <c r="K686" s="6"/>
      <c r="L686" s="6"/>
      <c r="M686" s="6"/>
      <c r="N686" s="6"/>
      <c r="O686" s="5"/>
      <c r="P686" s="5"/>
      <c r="Q686" s="308"/>
      <c r="R686" s="292"/>
      <c r="S686" s="5"/>
      <c r="T686" s="5"/>
      <c r="U686" s="292"/>
      <c r="V686" s="5"/>
      <c r="W686"/>
      <c r="X686"/>
    </row>
    <row r="687" spans="1:24" s="4" customFormat="1" x14ac:dyDescent="0.2">
      <c r="A687" s="1"/>
      <c r="B687" s="3"/>
      <c r="C687" s="13"/>
      <c r="D687"/>
      <c r="E687"/>
      <c r="F687"/>
      <c r="H687" s="5"/>
      <c r="I687" s="5"/>
      <c r="K687" s="6"/>
      <c r="L687" s="6"/>
      <c r="M687" s="6"/>
      <c r="N687" s="6"/>
      <c r="O687" s="5"/>
      <c r="P687" s="5"/>
      <c r="Q687" s="308"/>
      <c r="R687" s="292"/>
      <c r="S687" s="5"/>
      <c r="T687" s="5"/>
      <c r="U687" s="292"/>
      <c r="V687" s="5"/>
      <c r="W687"/>
      <c r="X687"/>
    </row>
    <row r="688" spans="1:24" s="4" customFormat="1" x14ac:dyDescent="0.2">
      <c r="A688" s="1"/>
      <c r="B688" s="3"/>
      <c r="C688" s="13"/>
      <c r="D688"/>
      <c r="E688"/>
      <c r="F688"/>
      <c r="H688" s="5"/>
      <c r="I688" s="5"/>
      <c r="K688" s="6"/>
      <c r="L688" s="6"/>
      <c r="M688" s="6"/>
      <c r="N688" s="6"/>
      <c r="O688" s="5"/>
      <c r="P688" s="5"/>
      <c r="Q688" s="308"/>
      <c r="R688" s="292"/>
      <c r="S688" s="5"/>
      <c r="T688" s="5"/>
      <c r="U688" s="292"/>
      <c r="V688" s="5"/>
      <c r="W688"/>
      <c r="X688"/>
    </row>
    <row r="689" spans="1:24" s="4" customFormat="1" x14ac:dyDescent="0.2">
      <c r="A689" s="1"/>
      <c r="B689" s="3"/>
      <c r="C689" s="13"/>
      <c r="D689"/>
      <c r="E689"/>
      <c r="F689"/>
      <c r="H689" s="5"/>
      <c r="I689" s="5"/>
      <c r="K689" s="6"/>
      <c r="L689" s="6"/>
      <c r="M689" s="6"/>
      <c r="N689" s="6"/>
      <c r="O689" s="5"/>
      <c r="P689" s="5"/>
      <c r="Q689" s="308"/>
      <c r="R689" s="292"/>
      <c r="S689" s="5"/>
      <c r="T689" s="5"/>
      <c r="U689" s="292"/>
      <c r="V689" s="5"/>
      <c r="W689"/>
      <c r="X689"/>
    </row>
    <row r="690" spans="1:24" s="4" customFormat="1" x14ac:dyDescent="0.2">
      <c r="A690" s="1"/>
      <c r="B690" s="3"/>
      <c r="C690" s="13"/>
      <c r="D690"/>
      <c r="E690"/>
      <c r="F690"/>
      <c r="H690" s="5"/>
      <c r="I690" s="5"/>
      <c r="K690" s="6"/>
      <c r="L690" s="6"/>
      <c r="M690" s="6"/>
      <c r="N690" s="6"/>
      <c r="O690" s="5"/>
      <c r="P690" s="5"/>
      <c r="Q690" s="308"/>
      <c r="R690" s="292"/>
      <c r="S690" s="5"/>
      <c r="T690" s="5"/>
      <c r="U690" s="292"/>
      <c r="V690" s="5"/>
      <c r="W690"/>
      <c r="X690"/>
    </row>
    <row r="691" spans="1:24" s="4" customFormat="1" x14ac:dyDescent="0.2">
      <c r="A691" s="1"/>
      <c r="B691" s="3"/>
      <c r="C691" s="13"/>
      <c r="D691"/>
      <c r="E691"/>
      <c r="F691"/>
      <c r="H691" s="5"/>
      <c r="I691" s="5"/>
      <c r="K691" s="6"/>
      <c r="L691" s="6"/>
      <c r="M691" s="6"/>
      <c r="N691" s="6"/>
      <c r="O691" s="5"/>
      <c r="P691" s="5"/>
      <c r="Q691" s="308"/>
      <c r="R691" s="292"/>
      <c r="S691" s="5"/>
      <c r="T691" s="5"/>
      <c r="U691" s="292"/>
      <c r="V691" s="5"/>
      <c r="W691"/>
      <c r="X691"/>
    </row>
    <row r="692" spans="1:24" s="4" customFormat="1" x14ac:dyDescent="0.2">
      <c r="A692" s="1"/>
      <c r="B692" s="3"/>
      <c r="C692" s="13"/>
      <c r="D692"/>
      <c r="E692"/>
      <c r="F692"/>
      <c r="H692" s="5"/>
      <c r="I692" s="5"/>
      <c r="K692" s="6"/>
      <c r="L692" s="6"/>
      <c r="M692" s="6"/>
      <c r="N692" s="6"/>
      <c r="O692" s="5"/>
      <c r="P692" s="5"/>
      <c r="Q692" s="308"/>
      <c r="R692" s="292"/>
      <c r="S692" s="5"/>
      <c r="T692" s="5"/>
      <c r="U692" s="292"/>
      <c r="V692" s="5"/>
      <c r="W692"/>
      <c r="X692"/>
    </row>
    <row r="693" spans="1:24" s="4" customFormat="1" x14ac:dyDescent="0.2">
      <c r="A693" s="1"/>
      <c r="B693" s="3"/>
      <c r="C693" s="13"/>
      <c r="D693"/>
      <c r="E693"/>
      <c r="F693"/>
      <c r="H693" s="5"/>
      <c r="I693" s="5"/>
      <c r="K693" s="6"/>
      <c r="L693" s="6"/>
      <c r="M693" s="6"/>
      <c r="N693" s="6"/>
      <c r="O693" s="5"/>
      <c r="P693" s="5"/>
      <c r="Q693" s="308"/>
      <c r="R693" s="292"/>
      <c r="S693" s="5"/>
      <c r="T693" s="5"/>
      <c r="U693" s="292"/>
      <c r="V693" s="5"/>
      <c r="W693"/>
      <c r="X693"/>
    </row>
    <row r="694" spans="1:24" s="4" customFormat="1" x14ac:dyDescent="0.2">
      <c r="A694" s="1"/>
      <c r="B694" s="3"/>
      <c r="C694" s="13"/>
      <c r="D694"/>
      <c r="E694"/>
      <c r="F694"/>
      <c r="H694" s="5"/>
      <c r="I694" s="5"/>
      <c r="K694" s="6"/>
      <c r="L694" s="6"/>
      <c r="M694" s="6"/>
      <c r="N694" s="6"/>
      <c r="O694" s="5"/>
      <c r="P694" s="5"/>
      <c r="Q694" s="308"/>
      <c r="R694" s="292"/>
      <c r="S694" s="5"/>
      <c r="T694" s="5"/>
      <c r="U694" s="292"/>
      <c r="V694" s="5"/>
      <c r="W694"/>
      <c r="X694"/>
    </row>
    <row r="695" spans="1:24" s="4" customFormat="1" x14ac:dyDescent="0.2">
      <c r="A695" s="1"/>
      <c r="B695" s="3"/>
      <c r="C695" s="13"/>
      <c r="D695"/>
      <c r="E695"/>
      <c r="F695"/>
      <c r="H695" s="5"/>
      <c r="I695" s="5"/>
      <c r="K695" s="6"/>
      <c r="L695" s="6"/>
      <c r="M695" s="6"/>
      <c r="N695" s="6"/>
      <c r="O695" s="5"/>
      <c r="P695" s="5"/>
      <c r="Q695" s="308"/>
      <c r="R695" s="292"/>
      <c r="S695" s="5"/>
      <c r="T695" s="5"/>
      <c r="U695" s="292"/>
      <c r="V695" s="5"/>
      <c r="W695"/>
      <c r="X695"/>
    </row>
    <row r="696" spans="1:24" s="4" customFormat="1" x14ac:dyDescent="0.2">
      <c r="A696" s="1"/>
      <c r="B696" s="3"/>
      <c r="C696" s="13"/>
      <c r="D696"/>
      <c r="E696"/>
      <c r="F696"/>
      <c r="H696" s="5"/>
      <c r="I696" s="5"/>
      <c r="K696" s="6"/>
      <c r="L696" s="6"/>
      <c r="M696" s="6"/>
      <c r="N696" s="6"/>
      <c r="O696" s="5"/>
      <c r="P696" s="5"/>
      <c r="Q696" s="308"/>
      <c r="R696" s="292"/>
      <c r="S696" s="5"/>
      <c r="T696" s="5"/>
      <c r="U696" s="292"/>
      <c r="V696" s="5"/>
      <c r="W696"/>
      <c r="X696"/>
    </row>
    <row r="697" spans="1:24" s="4" customFormat="1" x14ac:dyDescent="0.2">
      <c r="A697" s="1"/>
      <c r="B697" s="3"/>
      <c r="C697" s="13"/>
      <c r="D697"/>
      <c r="E697"/>
      <c r="F697"/>
      <c r="H697" s="5"/>
      <c r="I697" s="5"/>
      <c r="K697" s="6"/>
      <c r="L697" s="6"/>
      <c r="M697" s="6"/>
      <c r="N697" s="6"/>
      <c r="O697" s="5"/>
      <c r="P697" s="5"/>
      <c r="Q697" s="308"/>
      <c r="R697" s="292"/>
      <c r="S697" s="5"/>
      <c r="T697" s="5"/>
      <c r="U697" s="292"/>
      <c r="V697" s="5"/>
      <c r="W697"/>
      <c r="X697"/>
    </row>
    <row r="698" spans="1:24" s="4" customFormat="1" x14ac:dyDescent="0.2">
      <c r="A698" s="1"/>
      <c r="B698" s="3"/>
      <c r="C698" s="13"/>
      <c r="D698"/>
      <c r="E698"/>
      <c r="F698"/>
      <c r="H698" s="5"/>
      <c r="I698" s="5"/>
      <c r="K698" s="6"/>
      <c r="L698" s="6"/>
      <c r="M698" s="6"/>
      <c r="N698" s="6"/>
      <c r="O698" s="5"/>
      <c r="P698" s="5"/>
      <c r="Q698" s="308"/>
      <c r="R698" s="292"/>
      <c r="S698" s="5"/>
      <c r="T698" s="5"/>
      <c r="U698" s="292"/>
      <c r="V698" s="5"/>
      <c r="W698"/>
      <c r="X698"/>
    </row>
    <row r="699" spans="1:24" s="4" customFormat="1" x14ac:dyDescent="0.2">
      <c r="A699" s="1"/>
      <c r="B699" s="3"/>
      <c r="C699" s="13"/>
      <c r="D699"/>
      <c r="E699"/>
      <c r="F699"/>
      <c r="H699" s="5"/>
      <c r="I699" s="5"/>
      <c r="K699" s="6"/>
      <c r="L699" s="6"/>
      <c r="M699" s="6"/>
      <c r="N699" s="6"/>
      <c r="O699" s="5"/>
      <c r="P699" s="5"/>
      <c r="Q699" s="308"/>
      <c r="R699" s="292"/>
      <c r="S699" s="5"/>
      <c r="T699" s="5"/>
      <c r="U699" s="292"/>
      <c r="V699" s="5"/>
      <c r="W699"/>
      <c r="X699"/>
    </row>
    <row r="700" spans="1:24" s="4" customFormat="1" x14ac:dyDescent="0.2">
      <c r="A700" s="1"/>
      <c r="B700" s="3"/>
      <c r="C700" s="13"/>
      <c r="D700"/>
      <c r="E700"/>
      <c r="F700"/>
      <c r="H700" s="5"/>
      <c r="I700" s="5"/>
      <c r="K700" s="6"/>
      <c r="L700" s="6"/>
      <c r="M700" s="6"/>
      <c r="N700" s="6"/>
      <c r="O700" s="5"/>
      <c r="P700" s="5"/>
      <c r="Q700" s="308"/>
      <c r="R700" s="292"/>
      <c r="S700" s="5"/>
      <c r="T700" s="5"/>
      <c r="U700" s="292"/>
      <c r="V700" s="5"/>
      <c r="W700"/>
      <c r="X700"/>
    </row>
    <row r="701" spans="1:24" s="4" customFormat="1" x14ac:dyDescent="0.2">
      <c r="A701" s="1"/>
      <c r="B701" s="3"/>
      <c r="C701" s="13"/>
      <c r="D701"/>
      <c r="E701"/>
      <c r="F701"/>
      <c r="H701" s="5"/>
      <c r="I701" s="5"/>
      <c r="K701" s="6"/>
      <c r="L701" s="6"/>
      <c r="M701" s="6"/>
      <c r="N701" s="6"/>
      <c r="O701" s="5"/>
      <c r="P701" s="5"/>
      <c r="Q701" s="308"/>
      <c r="R701" s="292"/>
      <c r="S701" s="5"/>
      <c r="T701" s="5"/>
      <c r="U701" s="292"/>
      <c r="V701" s="5"/>
      <c r="W701"/>
      <c r="X701"/>
    </row>
    <row r="702" spans="1:24" s="4" customFormat="1" x14ac:dyDescent="0.2">
      <c r="A702" s="1"/>
      <c r="B702" s="3"/>
      <c r="C702" s="13"/>
      <c r="D702"/>
      <c r="E702"/>
      <c r="F702"/>
      <c r="H702" s="5"/>
      <c r="I702" s="5"/>
      <c r="K702" s="6"/>
      <c r="L702" s="6"/>
      <c r="M702" s="6"/>
      <c r="N702" s="6"/>
      <c r="O702" s="5"/>
      <c r="P702" s="5"/>
      <c r="Q702" s="308"/>
      <c r="R702" s="292"/>
      <c r="S702" s="5"/>
      <c r="T702" s="5"/>
      <c r="U702" s="292"/>
      <c r="V702" s="5"/>
      <c r="W702"/>
      <c r="X702"/>
    </row>
    <row r="703" spans="1:24" s="4" customFormat="1" x14ac:dyDescent="0.2">
      <c r="A703" s="1"/>
      <c r="B703" s="3"/>
      <c r="C703" s="13"/>
      <c r="D703"/>
      <c r="E703"/>
      <c r="F703"/>
      <c r="H703" s="5"/>
      <c r="I703" s="5"/>
      <c r="K703" s="6"/>
      <c r="L703" s="6"/>
      <c r="M703" s="6"/>
      <c r="N703" s="6"/>
      <c r="O703" s="5"/>
      <c r="P703" s="5"/>
      <c r="Q703" s="308"/>
      <c r="R703" s="292"/>
      <c r="S703" s="5"/>
      <c r="T703" s="5"/>
      <c r="U703" s="292"/>
      <c r="V703" s="5"/>
      <c r="W703"/>
      <c r="X703"/>
    </row>
    <row r="704" spans="1:24" s="4" customFormat="1" x14ac:dyDescent="0.2">
      <c r="A704" s="1"/>
      <c r="B704" s="3"/>
      <c r="C704" s="13"/>
      <c r="D704"/>
      <c r="E704"/>
      <c r="F704"/>
      <c r="H704" s="5"/>
      <c r="I704" s="5"/>
      <c r="K704" s="6"/>
      <c r="L704" s="6"/>
      <c r="M704" s="6"/>
      <c r="N704" s="6"/>
      <c r="O704" s="5"/>
      <c r="P704" s="5"/>
      <c r="Q704" s="308"/>
      <c r="R704" s="292"/>
      <c r="S704" s="5"/>
      <c r="T704" s="5"/>
      <c r="U704" s="292"/>
      <c r="V704" s="5"/>
      <c r="W704"/>
      <c r="X704"/>
    </row>
    <row r="705" spans="1:24" s="4" customFormat="1" x14ac:dyDescent="0.2">
      <c r="A705" s="1"/>
      <c r="B705" s="3"/>
      <c r="C705" s="13"/>
      <c r="D705"/>
      <c r="E705"/>
      <c r="F705"/>
      <c r="H705" s="5"/>
      <c r="I705" s="5"/>
      <c r="K705" s="6"/>
      <c r="L705" s="6"/>
      <c r="M705" s="6"/>
      <c r="N705" s="6"/>
      <c r="O705" s="5"/>
      <c r="P705" s="5"/>
      <c r="Q705" s="308"/>
      <c r="R705" s="292"/>
      <c r="S705" s="5"/>
      <c r="T705" s="5"/>
      <c r="U705" s="292"/>
      <c r="V705" s="5"/>
      <c r="W705"/>
      <c r="X705"/>
    </row>
    <row r="706" spans="1:24" s="4" customFormat="1" x14ac:dyDescent="0.2">
      <c r="A706" s="1"/>
      <c r="B706" s="3"/>
      <c r="C706" s="13"/>
      <c r="D706"/>
      <c r="E706"/>
      <c r="F706"/>
      <c r="H706" s="5"/>
      <c r="I706" s="5"/>
      <c r="K706" s="6"/>
      <c r="L706" s="6"/>
      <c r="M706" s="6"/>
      <c r="N706" s="6"/>
      <c r="O706" s="5"/>
      <c r="P706" s="5"/>
      <c r="Q706" s="308"/>
      <c r="R706" s="292"/>
      <c r="S706" s="5"/>
      <c r="T706" s="5"/>
      <c r="U706" s="292"/>
      <c r="V706" s="5"/>
      <c r="W706"/>
      <c r="X706"/>
    </row>
    <row r="707" spans="1:24" s="4" customFormat="1" x14ac:dyDescent="0.2">
      <c r="A707" s="1"/>
      <c r="B707" s="3"/>
      <c r="C707" s="13"/>
      <c r="D707"/>
      <c r="E707"/>
      <c r="F707"/>
      <c r="H707" s="5"/>
      <c r="I707" s="5"/>
      <c r="K707" s="6"/>
      <c r="L707" s="6"/>
      <c r="M707" s="6"/>
      <c r="N707" s="6"/>
      <c r="O707" s="5"/>
      <c r="P707" s="5"/>
      <c r="Q707" s="308"/>
      <c r="R707" s="292"/>
      <c r="S707" s="5"/>
      <c r="T707" s="5"/>
      <c r="U707" s="292"/>
      <c r="V707" s="5"/>
      <c r="W707"/>
      <c r="X707"/>
    </row>
    <row r="708" spans="1:24" s="4" customFormat="1" x14ac:dyDescent="0.2">
      <c r="A708" s="1"/>
      <c r="B708" s="3"/>
      <c r="C708" s="13"/>
      <c r="D708"/>
      <c r="E708"/>
      <c r="F708"/>
      <c r="H708" s="5"/>
      <c r="I708" s="5"/>
      <c r="K708" s="6"/>
      <c r="L708" s="6"/>
      <c r="M708" s="6"/>
      <c r="N708" s="6"/>
      <c r="O708" s="5"/>
      <c r="P708" s="5"/>
      <c r="Q708" s="308"/>
      <c r="R708" s="292"/>
      <c r="S708" s="5"/>
      <c r="T708" s="5"/>
      <c r="U708" s="292"/>
      <c r="V708" s="5"/>
      <c r="W708"/>
      <c r="X708"/>
    </row>
    <row r="709" spans="1:24" s="4" customFormat="1" x14ac:dyDescent="0.2">
      <c r="A709" s="1"/>
      <c r="B709" s="3"/>
      <c r="C709" s="13"/>
      <c r="D709"/>
      <c r="E709"/>
      <c r="F709"/>
      <c r="H709" s="5"/>
      <c r="I709" s="5"/>
      <c r="K709" s="6"/>
      <c r="L709" s="6"/>
      <c r="M709" s="6"/>
      <c r="N709" s="6"/>
      <c r="O709" s="5"/>
      <c r="P709" s="5"/>
      <c r="Q709" s="308"/>
      <c r="R709" s="292"/>
      <c r="S709" s="5"/>
      <c r="T709" s="5"/>
      <c r="U709" s="292"/>
      <c r="V709" s="5"/>
      <c r="W709"/>
      <c r="X709"/>
    </row>
    <row r="710" spans="1:24" s="4" customFormat="1" x14ac:dyDescent="0.2">
      <c r="A710" s="1"/>
      <c r="B710" s="3"/>
      <c r="C710" s="13"/>
      <c r="D710"/>
      <c r="E710"/>
      <c r="F710"/>
      <c r="H710" s="5"/>
      <c r="I710" s="5"/>
      <c r="K710" s="6"/>
      <c r="L710" s="6"/>
      <c r="M710" s="6"/>
      <c r="N710" s="6"/>
      <c r="O710" s="5"/>
      <c r="P710" s="5"/>
      <c r="Q710" s="308"/>
      <c r="R710" s="292"/>
      <c r="S710" s="5"/>
      <c r="T710" s="5"/>
      <c r="U710" s="292"/>
      <c r="V710" s="5"/>
      <c r="W710"/>
      <c r="X710"/>
    </row>
    <row r="711" spans="1:24" s="4" customFormat="1" x14ac:dyDescent="0.2">
      <c r="A711" s="1"/>
      <c r="B711" s="3"/>
      <c r="C711" s="13"/>
      <c r="D711"/>
      <c r="E711"/>
      <c r="F711"/>
      <c r="H711" s="5"/>
      <c r="I711" s="5"/>
      <c r="K711" s="6"/>
      <c r="L711" s="6"/>
      <c r="M711" s="6"/>
      <c r="N711" s="6"/>
      <c r="O711" s="5"/>
      <c r="P711" s="5"/>
      <c r="Q711" s="308"/>
      <c r="R711" s="292"/>
      <c r="S711" s="5"/>
      <c r="T711" s="5"/>
      <c r="U711" s="292"/>
      <c r="V711" s="5"/>
      <c r="W711"/>
      <c r="X711"/>
    </row>
    <row r="712" spans="1:24" s="4" customFormat="1" x14ac:dyDescent="0.2">
      <c r="A712" s="1"/>
      <c r="B712" s="3"/>
      <c r="C712" s="13"/>
      <c r="D712"/>
      <c r="E712"/>
      <c r="F712"/>
      <c r="H712" s="5"/>
      <c r="I712" s="5"/>
      <c r="K712" s="6"/>
      <c r="L712" s="6"/>
      <c r="M712" s="6"/>
      <c r="N712" s="6"/>
      <c r="O712" s="5"/>
      <c r="P712" s="5"/>
      <c r="Q712" s="308"/>
      <c r="R712" s="292"/>
      <c r="S712" s="5"/>
      <c r="T712" s="5"/>
      <c r="U712" s="292"/>
      <c r="V712" s="5"/>
      <c r="W712"/>
      <c r="X712"/>
    </row>
    <row r="713" spans="1:24" s="4" customFormat="1" x14ac:dyDescent="0.2">
      <c r="A713" s="1"/>
      <c r="B713" s="3"/>
      <c r="C713" s="13"/>
      <c r="D713"/>
      <c r="E713"/>
      <c r="F713"/>
      <c r="H713" s="5"/>
      <c r="I713" s="5"/>
      <c r="K713" s="6"/>
      <c r="L713" s="6"/>
      <c r="M713" s="6"/>
      <c r="N713" s="6"/>
      <c r="O713" s="5"/>
      <c r="P713" s="5"/>
      <c r="Q713" s="308"/>
      <c r="R713" s="292"/>
      <c r="S713" s="5"/>
      <c r="T713" s="5"/>
      <c r="U713" s="292"/>
      <c r="V713" s="5"/>
      <c r="W713"/>
      <c r="X713"/>
    </row>
    <row r="714" spans="1:24" s="4" customFormat="1" x14ac:dyDescent="0.2">
      <c r="A714" s="1"/>
      <c r="B714" s="3"/>
      <c r="C714" s="13"/>
      <c r="D714"/>
      <c r="E714"/>
      <c r="F714"/>
      <c r="H714" s="5"/>
      <c r="I714" s="5"/>
      <c r="K714" s="6"/>
      <c r="L714" s="6"/>
      <c r="M714" s="6"/>
      <c r="N714" s="6"/>
      <c r="O714" s="5"/>
      <c r="P714" s="5"/>
      <c r="Q714" s="308"/>
      <c r="R714" s="292"/>
      <c r="S714" s="5"/>
      <c r="T714" s="5"/>
      <c r="U714" s="292"/>
      <c r="V714" s="5"/>
      <c r="W714"/>
      <c r="X714"/>
    </row>
    <row r="715" spans="1:24" s="4" customFormat="1" x14ac:dyDescent="0.2">
      <c r="A715" s="1"/>
      <c r="B715" s="3"/>
      <c r="C715" s="13"/>
      <c r="D715"/>
      <c r="E715"/>
      <c r="F715"/>
      <c r="H715" s="5"/>
      <c r="I715" s="5"/>
      <c r="K715" s="6"/>
      <c r="L715" s="6"/>
      <c r="M715" s="6"/>
      <c r="N715" s="6"/>
      <c r="O715" s="5"/>
      <c r="P715" s="5"/>
      <c r="Q715" s="308"/>
      <c r="R715" s="292"/>
      <c r="S715" s="5"/>
      <c r="T715" s="5"/>
      <c r="U715" s="292"/>
      <c r="V715" s="5"/>
      <c r="W715"/>
      <c r="X715"/>
    </row>
    <row r="716" spans="1:24" s="4" customFormat="1" x14ac:dyDescent="0.2">
      <c r="A716" s="1"/>
      <c r="B716" s="3"/>
      <c r="C716" s="13"/>
      <c r="D716"/>
      <c r="E716"/>
      <c r="F716"/>
      <c r="H716" s="5"/>
      <c r="I716" s="5"/>
      <c r="K716" s="6"/>
      <c r="L716" s="6"/>
      <c r="M716" s="6"/>
      <c r="N716" s="6"/>
      <c r="O716" s="5"/>
      <c r="P716" s="5"/>
      <c r="Q716" s="308"/>
      <c r="R716" s="292"/>
      <c r="S716" s="5"/>
      <c r="T716" s="5"/>
      <c r="U716" s="292"/>
      <c r="V716" s="5"/>
      <c r="W716"/>
      <c r="X716"/>
    </row>
    <row r="717" spans="1:24" s="4" customFormat="1" x14ac:dyDescent="0.2">
      <c r="A717" s="1"/>
      <c r="B717" s="3"/>
      <c r="C717" s="13"/>
      <c r="D717"/>
      <c r="E717"/>
      <c r="F717"/>
      <c r="H717" s="5"/>
      <c r="I717" s="5"/>
      <c r="K717" s="6"/>
      <c r="L717" s="6"/>
      <c r="M717" s="6"/>
      <c r="N717" s="6"/>
      <c r="O717" s="5"/>
      <c r="P717" s="5"/>
      <c r="Q717" s="308"/>
      <c r="R717" s="292"/>
      <c r="S717" s="5"/>
      <c r="T717" s="5"/>
      <c r="U717" s="292"/>
      <c r="V717" s="5"/>
      <c r="W717"/>
      <c r="X717"/>
    </row>
    <row r="718" spans="1:24" s="4" customFormat="1" x14ac:dyDescent="0.2">
      <c r="A718" s="1"/>
      <c r="B718" s="3"/>
      <c r="C718" s="13"/>
      <c r="D718"/>
      <c r="E718"/>
      <c r="F718"/>
      <c r="H718" s="5"/>
      <c r="I718" s="5"/>
      <c r="K718" s="6"/>
      <c r="L718" s="6"/>
      <c r="M718" s="6"/>
      <c r="N718" s="6"/>
      <c r="O718" s="5"/>
      <c r="P718" s="5"/>
      <c r="Q718" s="308"/>
      <c r="R718" s="292"/>
      <c r="S718" s="5"/>
      <c r="T718" s="5"/>
      <c r="U718" s="292"/>
      <c r="V718" s="5"/>
      <c r="W718"/>
      <c r="X718"/>
    </row>
    <row r="719" spans="1:24" s="4" customFormat="1" x14ac:dyDescent="0.2">
      <c r="A719" s="1"/>
      <c r="B719" s="3"/>
      <c r="C719" s="13"/>
      <c r="D719"/>
      <c r="E719"/>
      <c r="F719"/>
      <c r="H719" s="5"/>
      <c r="I719" s="5"/>
      <c r="K719" s="6"/>
      <c r="L719" s="6"/>
      <c r="M719" s="6"/>
      <c r="N719" s="6"/>
      <c r="O719" s="5"/>
      <c r="P719" s="5"/>
      <c r="Q719" s="308"/>
      <c r="R719" s="292"/>
      <c r="S719" s="5"/>
      <c r="T719" s="5"/>
      <c r="U719" s="292"/>
      <c r="V719" s="5"/>
      <c r="W719"/>
      <c r="X719"/>
    </row>
    <row r="720" spans="1:24" s="4" customFormat="1" x14ac:dyDescent="0.2">
      <c r="A720" s="1"/>
      <c r="B720" s="3"/>
      <c r="C720" s="13"/>
      <c r="D720"/>
      <c r="E720"/>
      <c r="F720"/>
      <c r="H720" s="5"/>
      <c r="I720" s="5"/>
      <c r="K720" s="6"/>
      <c r="L720" s="6"/>
      <c r="M720" s="6"/>
      <c r="N720" s="6"/>
      <c r="O720" s="5"/>
      <c r="P720" s="5"/>
      <c r="Q720" s="308"/>
      <c r="R720" s="292"/>
      <c r="S720" s="5"/>
      <c r="T720" s="5"/>
      <c r="U720" s="292"/>
      <c r="V720" s="5"/>
      <c r="W720"/>
      <c r="X720"/>
    </row>
    <row r="721" spans="1:24" s="4" customFormat="1" x14ac:dyDescent="0.2">
      <c r="A721" s="1"/>
      <c r="B721" s="3"/>
      <c r="C721" s="13"/>
      <c r="D721"/>
      <c r="E721"/>
      <c r="F721"/>
      <c r="H721" s="5"/>
      <c r="I721" s="5"/>
      <c r="K721" s="6"/>
      <c r="L721" s="6"/>
      <c r="M721" s="6"/>
      <c r="N721" s="6"/>
      <c r="O721" s="5"/>
      <c r="P721" s="5"/>
      <c r="Q721" s="308"/>
      <c r="R721" s="292"/>
      <c r="S721" s="5"/>
      <c r="T721" s="5"/>
      <c r="U721" s="292"/>
      <c r="V721" s="5"/>
      <c r="W721"/>
      <c r="X721"/>
    </row>
    <row r="722" spans="1:24" s="4" customFormat="1" x14ac:dyDescent="0.2">
      <c r="A722" s="1"/>
      <c r="B722" s="3"/>
      <c r="C722" s="13"/>
      <c r="D722"/>
      <c r="E722"/>
      <c r="F722"/>
      <c r="H722" s="5"/>
      <c r="I722" s="5"/>
      <c r="K722" s="6"/>
      <c r="L722" s="6"/>
      <c r="M722" s="6"/>
      <c r="N722" s="6"/>
      <c r="O722" s="5"/>
      <c r="P722" s="5"/>
      <c r="Q722" s="308"/>
      <c r="R722" s="292"/>
      <c r="S722" s="5"/>
      <c r="T722" s="5"/>
      <c r="U722" s="292"/>
      <c r="V722" s="5"/>
      <c r="W722"/>
      <c r="X722"/>
    </row>
    <row r="723" spans="1:24" s="4" customFormat="1" x14ac:dyDescent="0.2">
      <c r="A723" s="1"/>
      <c r="B723" s="3"/>
      <c r="C723" s="13"/>
      <c r="D723"/>
      <c r="E723"/>
      <c r="F723"/>
      <c r="H723" s="5"/>
      <c r="I723" s="5"/>
      <c r="K723" s="6"/>
      <c r="L723" s="6"/>
      <c r="M723" s="6"/>
      <c r="N723" s="6"/>
      <c r="O723" s="5"/>
      <c r="P723" s="5"/>
      <c r="Q723" s="308"/>
      <c r="R723" s="292"/>
      <c r="S723" s="5"/>
      <c r="T723" s="5"/>
      <c r="U723" s="292"/>
      <c r="V723" s="5"/>
      <c r="W723"/>
      <c r="X723"/>
    </row>
    <row r="724" spans="1:24" s="4" customFormat="1" x14ac:dyDescent="0.2">
      <c r="A724" s="1"/>
      <c r="B724" s="3"/>
      <c r="C724" s="13"/>
      <c r="D724"/>
      <c r="E724"/>
      <c r="F724"/>
      <c r="H724" s="5"/>
      <c r="I724" s="5"/>
      <c r="K724" s="6"/>
      <c r="L724" s="6"/>
      <c r="M724" s="6"/>
      <c r="N724" s="6"/>
      <c r="O724" s="5"/>
      <c r="P724" s="5"/>
      <c r="Q724" s="308"/>
      <c r="R724" s="292"/>
      <c r="S724" s="5"/>
      <c r="T724" s="5"/>
      <c r="U724" s="292"/>
      <c r="V724" s="5"/>
      <c r="W724"/>
      <c r="X724"/>
    </row>
    <row r="725" spans="1:24" s="4" customFormat="1" x14ac:dyDescent="0.2">
      <c r="A725" s="1"/>
      <c r="B725" s="3"/>
      <c r="C725" s="13"/>
      <c r="D725"/>
      <c r="E725"/>
      <c r="F725"/>
      <c r="H725" s="5"/>
      <c r="I725" s="5"/>
      <c r="K725" s="6"/>
      <c r="L725" s="6"/>
      <c r="M725" s="6"/>
      <c r="N725" s="6"/>
      <c r="O725" s="5"/>
      <c r="P725" s="5"/>
      <c r="Q725" s="308"/>
      <c r="R725" s="292"/>
      <c r="S725" s="5"/>
      <c r="T725" s="5"/>
      <c r="U725" s="292"/>
      <c r="V725" s="5"/>
      <c r="W725"/>
      <c r="X725"/>
    </row>
    <row r="726" spans="1:24" s="4" customFormat="1" x14ac:dyDescent="0.2">
      <c r="A726" s="1"/>
      <c r="B726" s="3"/>
      <c r="C726" s="13"/>
      <c r="D726"/>
      <c r="E726"/>
      <c r="F726"/>
      <c r="H726" s="5"/>
      <c r="I726" s="5"/>
      <c r="K726" s="6"/>
      <c r="L726" s="6"/>
      <c r="M726" s="6"/>
      <c r="N726" s="6"/>
      <c r="O726" s="5"/>
      <c r="P726" s="5"/>
      <c r="Q726" s="308"/>
      <c r="R726" s="292"/>
      <c r="S726" s="5"/>
      <c r="T726" s="5"/>
      <c r="U726" s="292"/>
      <c r="V726" s="5"/>
      <c r="W726"/>
      <c r="X726"/>
    </row>
    <row r="727" spans="1:24" s="4" customFormat="1" x14ac:dyDescent="0.2">
      <c r="A727" s="1"/>
      <c r="B727" s="3"/>
      <c r="C727" s="13"/>
      <c r="D727"/>
      <c r="E727"/>
      <c r="F727"/>
      <c r="H727" s="5"/>
      <c r="I727" s="5"/>
      <c r="K727" s="6"/>
      <c r="L727" s="6"/>
      <c r="M727" s="6"/>
      <c r="N727" s="6"/>
      <c r="O727" s="5"/>
      <c r="P727" s="5"/>
      <c r="Q727" s="308"/>
      <c r="R727" s="292"/>
      <c r="S727" s="5"/>
      <c r="T727" s="5"/>
      <c r="U727" s="292"/>
      <c r="V727" s="5"/>
      <c r="W727"/>
      <c r="X727"/>
    </row>
    <row r="728" spans="1:24" s="4" customFormat="1" x14ac:dyDescent="0.2">
      <c r="A728" s="1"/>
      <c r="B728" s="3"/>
      <c r="C728" s="13"/>
      <c r="D728"/>
      <c r="E728"/>
      <c r="F728"/>
      <c r="H728" s="5"/>
      <c r="I728" s="5"/>
      <c r="K728" s="6"/>
      <c r="L728" s="6"/>
      <c r="M728" s="6"/>
      <c r="N728" s="6"/>
      <c r="O728" s="5"/>
      <c r="P728" s="5"/>
      <c r="Q728" s="308"/>
      <c r="R728" s="292"/>
      <c r="S728" s="5"/>
      <c r="T728" s="5"/>
      <c r="U728" s="292"/>
      <c r="V728" s="5"/>
      <c r="W728"/>
      <c r="X728"/>
    </row>
    <row r="729" spans="1:24" s="4" customFormat="1" x14ac:dyDescent="0.2">
      <c r="A729" s="1"/>
      <c r="B729" s="3"/>
      <c r="C729" s="13"/>
      <c r="D729"/>
      <c r="E729"/>
      <c r="F729"/>
      <c r="H729" s="5"/>
      <c r="I729" s="5"/>
      <c r="K729" s="6"/>
      <c r="L729" s="6"/>
      <c r="M729" s="6"/>
      <c r="N729" s="6"/>
      <c r="O729" s="5"/>
      <c r="P729" s="5"/>
      <c r="Q729" s="308"/>
      <c r="R729" s="292"/>
      <c r="S729" s="5"/>
      <c r="T729" s="5"/>
      <c r="U729" s="292"/>
      <c r="V729" s="5"/>
      <c r="W729"/>
      <c r="X729"/>
    </row>
    <row r="730" spans="1:24" s="4" customFormat="1" x14ac:dyDescent="0.2">
      <c r="A730" s="1"/>
      <c r="B730" s="3"/>
      <c r="C730" s="13"/>
      <c r="D730"/>
      <c r="E730"/>
      <c r="F730"/>
      <c r="H730" s="5"/>
      <c r="I730" s="5"/>
      <c r="K730" s="6"/>
      <c r="L730" s="6"/>
      <c r="M730" s="6"/>
      <c r="N730" s="6"/>
      <c r="O730" s="5"/>
      <c r="P730" s="5"/>
      <c r="Q730" s="308"/>
      <c r="R730" s="292"/>
      <c r="S730" s="5"/>
      <c r="T730" s="5"/>
      <c r="U730" s="292"/>
      <c r="V730" s="5"/>
      <c r="W730"/>
      <c r="X730"/>
    </row>
    <row r="731" spans="1:24" s="4" customFormat="1" x14ac:dyDescent="0.2">
      <c r="A731" s="1"/>
      <c r="B731" s="3"/>
      <c r="C731" s="13"/>
      <c r="D731"/>
      <c r="E731"/>
      <c r="F731"/>
      <c r="H731" s="5"/>
      <c r="I731" s="5"/>
      <c r="K731" s="6"/>
      <c r="L731" s="6"/>
      <c r="M731" s="6"/>
      <c r="N731" s="6"/>
      <c r="O731" s="5"/>
      <c r="P731" s="5"/>
      <c r="Q731" s="308"/>
      <c r="R731" s="292"/>
      <c r="S731" s="5"/>
      <c r="T731" s="5"/>
      <c r="U731" s="292"/>
      <c r="V731" s="5"/>
      <c r="W731"/>
      <c r="X731"/>
    </row>
    <row r="732" spans="1:24" s="4" customFormat="1" x14ac:dyDescent="0.2">
      <c r="A732" s="1"/>
      <c r="B732" s="3"/>
      <c r="C732" s="13"/>
      <c r="D732"/>
      <c r="E732"/>
      <c r="F732"/>
      <c r="H732" s="5"/>
      <c r="I732" s="5"/>
      <c r="K732" s="6"/>
      <c r="L732" s="6"/>
      <c r="M732" s="6"/>
      <c r="N732" s="6"/>
      <c r="O732" s="5"/>
      <c r="P732" s="5"/>
      <c r="Q732" s="308"/>
      <c r="R732" s="292"/>
      <c r="S732" s="5"/>
      <c r="T732" s="5"/>
      <c r="U732" s="292"/>
      <c r="V732" s="5"/>
      <c r="W732"/>
      <c r="X732"/>
    </row>
    <row r="733" spans="1:24" s="4" customFormat="1" x14ac:dyDescent="0.2">
      <c r="A733" s="1"/>
      <c r="B733" s="3"/>
      <c r="C733" s="13"/>
      <c r="D733"/>
      <c r="E733"/>
      <c r="F733"/>
      <c r="H733" s="5"/>
      <c r="I733" s="5"/>
      <c r="K733" s="6"/>
      <c r="L733" s="6"/>
      <c r="M733" s="6"/>
      <c r="N733" s="6"/>
      <c r="O733" s="5"/>
      <c r="P733" s="5"/>
      <c r="Q733" s="308"/>
      <c r="R733" s="292"/>
      <c r="S733" s="5"/>
      <c r="T733" s="5"/>
      <c r="U733" s="292"/>
      <c r="V733" s="5"/>
      <c r="W733"/>
      <c r="X733"/>
    </row>
    <row r="734" spans="1:24" s="4" customFormat="1" x14ac:dyDescent="0.2">
      <c r="A734" s="1"/>
      <c r="B734" s="3"/>
      <c r="C734" s="13"/>
      <c r="D734"/>
      <c r="E734"/>
      <c r="F734"/>
      <c r="H734" s="5"/>
      <c r="I734" s="5"/>
      <c r="K734" s="6"/>
      <c r="L734" s="6"/>
      <c r="M734" s="6"/>
      <c r="N734" s="6"/>
      <c r="O734" s="5"/>
      <c r="P734" s="5"/>
      <c r="Q734" s="308"/>
      <c r="R734" s="292"/>
      <c r="S734" s="5"/>
      <c r="T734" s="5"/>
      <c r="U734" s="292"/>
      <c r="V734" s="5"/>
      <c r="W734"/>
      <c r="X734"/>
    </row>
    <row r="735" spans="1:24" s="4" customFormat="1" x14ac:dyDescent="0.2">
      <c r="A735" s="1"/>
      <c r="B735" s="3"/>
      <c r="C735" s="13"/>
      <c r="D735"/>
      <c r="E735"/>
      <c r="F735"/>
      <c r="H735" s="5"/>
      <c r="I735" s="5"/>
      <c r="K735" s="6"/>
      <c r="L735" s="6"/>
      <c r="M735" s="6"/>
      <c r="N735" s="6"/>
      <c r="O735" s="5"/>
      <c r="P735" s="5"/>
      <c r="Q735" s="308"/>
      <c r="R735" s="292"/>
      <c r="S735" s="5"/>
      <c r="T735" s="5"/>
      <c r="U735" s="292"/>
      <c r="V735" s="5"/>
      <c r="W735"/>
      <c r="X735"/>
    </row>
    <row r="736" spans="1:24" s="4" customFormat="1" x14ac:dyDescent="0.2">
      <c r="A736" s="1"/>
      <c r="B736" s="3"/>
      <c r="C736" s="13"/>
      <c r="D736"/>
      <c r="E736"/>
      <c r="F736"/>
      <c r="H736" s="5"/>
      <c r="I736" s="5"/>
      <c r="K736" s="6"/>
      <c r="L736" s="6"/>
      <c r="M736" s="6"/>
      <c r="N736" s="6"/>
      <c r="O736" s="5"/>
      <c r="P736" s="5"/>
      <c r="Q736" s="308"/>
      <c r="R736" s="292"/>
      <c r="S736" s="5"/>
      <c r="T736" s="5"/>
      <c r="U736" s="292"/>
      <c r="V736" s="5"/>
      <c r="W736"/>
      <c r="X736"/>
    </row>
    <row r="737" spans="1:24" s="4" customFormat="1" x14ac:dyDescent="0.2">
      <c r="A737" s="1"/>
      <c r="B737" s="3"/>
      <c r="C737" s="13"/>
      <c r="D737"/>
      <c r="E737"/>
      <c r="F737"/>
      <c r="H737" s="5"/>
      <c r="I737" s="5"/>
      <c r="K737" s="6"/>
      <c r="L737" s="6"/>
      <c r="M737" s="6"/>
      <c r="N737" s="6"/>
      <c r="O737" s="5"/>
      <c r="P737" s="5"/>
      <c r="Q737" s="308"/>
      <c r="R737" s="292"/>
      <c r="S737" s="5"/>
      <c r="T737" s="5"/>
      <c r="U737" s="292"/>
      <c r="V737" s="5"/>
      <c r="W737"/>
      <c r="X737"/>
    </row>
    <row r="738" spans="1:24" s="4" customFormat="1" x14ac:dyDescent="0.2">
      <c r="A738" s="1"/>
      <c r="B738" s="3"/>
      <c r="C738" s="13"/>
      <c r="D738"/>
      <c r="E738"/>
      <c r="F738"/>
      <c r="H738" s="5"/>
      <c r="I738" s="5"/>
      <c r="K738" s="6"/>
      <c r="L738" s="6"/>
      <c r="M738" s="6"/>
      <c r="N738" s="6"/>
      <c r="O738" s="5"/>
      <c r="P738" s="5"/>
      <c r="Q738" s="308"/>
      <c r="R738" s="292"/>
      <c r="S738" s="5"/>
      <c r="T738" s="5"/>
      <c r="U738" s="292"/>
      <c r="V738" s="5"/>
      <c r="W738"/>
      <c r="X738"/>
    </row>
    <row r="739" spans="1:24" s="4" customFormat="1" x14ac:dyDescent="0.2">
      <c r="A739" s="1"/>
      <c r="B739" s="3"/>
      <c r="C739" s="13"/>
      <c r="D739"/>
      <c r="E739"/>
      <c r="F739"/>
      <c r="H739" s="5"/>
      <c r="I739" s="5"/>
      <c r="K739" s="6"/>
      <c r="L739" s="6"/>
      <c r="M739" s="6"/>
      <c r="N739" s="6"/>
      <c r="O739" s="5"/>
      <c r="P739" s="5"/>
      <c r="Q739" s="308"/>
      <c r="R739" s="292"/>
      <c r="S739" s="5"/>
      <c r="T739" s="5"/>
      <c r="U739" s="292"/>
      <c r="V739" s="5"/>
      <c r="W739"/>
      <c r="X739"/>
    </row>
    <row r="740" spans="1:24" s="4" customFormat="1" x14ac:dyDescent="0.2">
      <c r="A740" s="1"/>
      <c r="B740" s="3"/>
      <c r="C740" s="13"/>
      <c r="D740"/>
      <c r="E740"/>
      <c r="F740"/>
      <c r="H740" s="5"/>
      <c r="I740" s="5"/>
      <c r="K740" s="6"/>
      <c r="L740" s="6"/>
      <c r="M740" s="6"/>
      <c r="N740" s="6"/>
      <c r="O740" s="5"/>
      <c r="P740" s="5"/>
      <c r="Q740" s="308"/>
      <c r="R740" s="292"/>
      <c r="S740" s="5"/>
      <c r="T740" s="5"/>
      <c r="U740" s="292"/>
      <c r="V740" s="5"/>
      <c r="W740"/>
      <c r="X740"/>
    </row>
    <row r="741" spans="1:24" s="4" customFormat="1" x14ac:dyDescent="0.2">
      <c r="A741" s="1"/>
      <c r="B741" s="3"/>
      <c r="C741" s="13"/>
      <c r="D741"/>
      <c r="E741"/>
      <c r="F741"/>
      <c r="H741" s="5"/>
      <c r="I741" s="5"/>
      <c r="K741" s="6"/>
      <c r="L741" s="6"/>
      <c r="M741" s="6"/>
      <c r="N741" s="6"/>
      <c r="O741" s="5"/>
      <c r="P741" s="5"/>
      <c r="Q741" s="308"/>
      <c r="R741" s="292"/>
      <c r="S741" s="5"/>
      <c r="T741" s="5"/>
      <c r="U741" s="292"/>
      <c r="V741" s="5"/>
      <c r="W741"/>
      <c r="X741"/>
    </row>
    <row r="742" spans="1:24" s="4" customFormat="1" x14ac:dyDescent="0.2">
      <c r="A742" s="1"/>
      <c r="B742" s="3"/>
      <c r="C742" s="13"/>
      <c r="D742"/>
      <c r="E742"/>
      <c r="F742"/>
      <c r="H742" s="5"/>
      <c r="I742" s="5"/>
      <c r="K742" s="6"/>
      <c r="L742" s="6"/>
      <c r="M742" s="6"/>
      <c r="N742" s="6"/>
      <c r="O742" s="5"/>
      <c r="P742" s="5"/>
      <c r="Q742" s="308"/>
      <c r="R742" s="292"/>
      <c r="S742" s="5"/>
      <c r="T742" s="5"/>
      <c r="U742" s="292"/>
      <c r="V742" s="5"/>
      <c r="W742"/>
      <c r="X742"/>
    </row>
    <row r="743" spans="1:24" s="4" customFormat="1" x14ac:dyDescent="0.2">
      <c r="A743" s="1"/>
      <c r="B743" s="3"/>
      <c r="C743" s="13"/>
      <c r="D743"/>
      <c r="E743"/>
      <c r="F743"/>
      <c r="H743" s="5"/>
      <c r="I743" s="5"/>
      <c r="K743" s="6"/>
      <c r="L743" s="6"/>
      <c r="M743" s="6"/>
      <c r="N743" s="6"/>
      <c r="O743" s="5"/>
      <c r="P743" s="5"/>
      <c r="Q743" s="308"/>
      <c r="R743" s="292"/>
      <c r="S743" s="5"/>
      <c r="T743" s="5"/>
      <c r="U743" s="292"/>
      <c r="V743" s="5"/>
      <c r="W743"/>
      <c r="X743"/>
    </row>
    <row r="744" spans="1:24" s="4" customFormat="1" x14ac:dyDescent="0.2">
      <c r="A744" s="1"/>
      <c r="B744" s="3"/>
      <c r="C744" s="13"/>
      <c r="D744"/>
      <c r="E744"/>
      <c r="F744"/>
      <c r="H744" s="5"/>
      <c r="I744" s="5"/>
      <c r="K744" s="6"/>
      <c r="L744" s="6"/>
      <c r="M744" s="6"/>
      <c r="N744" s="6"/>
      <c r="O744" s="5"/>
      <c r="P744" s="5"/>
      <c r="Q744" s="308"/>
      <c r="R744" s="292"/>
      <c r="S744" s="5"/>
      <c r="T744" s="5"/>
      <c r="U744" s="292"/>
      <c r="V744" s="5"/>
      <c r="W744"/>
      <c r="X744"/>
    </row>
    <row r="745" spans="1:24" s="4" customFormat="1" x14ac:dyDescent="0.2">
      <c r="A745" s="1"/>
      <c r="B745" s="3"/>
      <c r="C745" s="13"/>
      <c r="D745"/>
      <c r="E745"/>
      <c r="F745"/>
      <c r="H745" s="5"/>
      <c r="I745" s="5"/>
      <c r="K745" s="6"/>
      <c r="L745" s="6"/>
      <c r="M745" s="6"/>
      <c r="N745" s="6"/>
      <c r="O745" s="5"/>
      <c r="P745" s="5"/>
      <c r="Q745" s="308"/>
      <c r="R745" s="292"/>
      <c r="S745" s="5"/>
      <c r="T745" s="5"/>
      <c r="U745" s="292"/>
      <c r="V745" s="5"/>
      <c r="W745"/>
      <c r="X745"/>
    </row>
    <row r="746" spans="1:24" s="4" customFormat="1" x14ac:dyDescent="0.2">
      <c r="A746" s="1"/>
      <c r="B746" s="3"/>
      <c r="C746" s="13"/>
      <c r="D746"/>
      <c r="E746"/>
      <c r="F746"/>
      <c r="H746" s="5"/>
      <c r="I746" s="5"/>
      <c r="K746" s="6"/>
      <c r="L746" s="6"/>
      <c r="M746" s="6"/>
      <c r="N746" s="6"/>
      <c r="O746" s="5"/>
      <c r="P746" s="5"/>
      <c r="Q746" s="308"/>
      <c r="R746" s="292"/>
      <c r="S746" s="5"/>
      <c r="T746" s="5"/>
      <c r="U746" s="292"/>
      <c r="V746" s="5"/>
      <c r="W746"/>
      <c r="X746"/>
    </row>
    <row r="747" spans="1:24" s="4" customFormat="1" x14ac:dyDescent="0.2">
      <c r="A747" s="1"/>
      <c r="B747" s="3"/>
      <c r="C747" s="13"/>
      <c r="D747"/>
      <c r="E747"/>
      <c r="F747"/>
      <c r="H747" s="5"/>
      <c r="I747" s="5"/>
      <c r="K747" s="6"/>
      <c r="L747" s="6"/>
      <c r="M747" s="6"/>
      <c r="N747" s="6"/>
      <c r="O747" s="5"/>
      <c r="P747" s="5"/>
      <c r="Q747" s="308"/>
      <c r="R747" s="292"/>
      <c r="S747" s="5"/>
      <c r="T747" s="5"/>
      <c r="U747" s="292"/>
      <c r="V747" s="5"/>
      <c r="W747"/>
      <c r="X747"/>
    </row>
    <row r="748" spans="1:24" s="4" customFormat="1" x14ac:dyDescent="0.2">
      <c r="A748" s="1"/>
      <c r="B748" s="3"/>
      <c r="C748" s="13"/>
      <c r="D748"/>
      <c r="E748"/>
      <c r="F748"/>
      <c r="H748" s="5"/>
      <c r="I748" s="5"/>
      <c r="K748" s="6"/>
      <c r="L748" s="6"/>
      <c r="M748" s="6"/>
      <c r="N748" s="6"/>
      <c r="O748" s="5"/>
      <c r="P748" s="5"/>
      <c r="Q748" s="308"/>
      <c r="R748" s="292"/>
      <c r="S748" s="5"/>
      <c r="T748" s="5"/>
      <c r="U748" s="292"/>
      <c r="V748" s="5"/>
      <c r="W748"/>
      <c r="X748"/>
    </row>
    <row r="749" spans="1:24" s="4" customFormat="1" x14ac:dyDescent="0.2">
      <c r="A749" s="1"/>
      <c r="B749" s="3"/>
      <c r="C749" s="13"/>
      <c r="D749"/>
      <c r="E749"/>
      <c r="F749"/>
      <c r="H749" s="5"/>
      <c r="I749" s="5"/>
      <c r="K749" s="6"/>
      <c r="L749" s="6"/>
      <c r="M749" s="6"/>
      <c r="N749" s="6"/>
      <c r="O749" s="5"/>
      <c r="P749" s="5"/>
      <c r="Q749" s="308"/>
      <c r="R749" s="292"/>
      <c r="S749" s="5"/>
      <c r="T749" s="5"/>
      <c r="U749" s="292"/>
      <c r="V749" s="5"/>
      <c r="W749"/>
      <c r="X749"/>
    </row>
    <row r="750" spans="1:24" s="4" customFormat="1" x14ac:dyDescent="0.2">
      <c r="A750" s="1"/>
      <c r="B750" s="3"/>
      <c r="C750" s="13"/>
      <c r="D750"/>
      <c r="E750"/>
      <c r="F750"/>
      <c r="H750" s="5"/>
      <c r="I750" s="5"/>
      <c r="K750" s="6"/>
      <c r="L750" s="6"/>
      <c r="M750" s="6"/>
      <c r="N750" s="6"/>
      <c r="O750" s="5"/>
      <c r="P750" s="5"/>
      <c r="Q750" s="308"/>
      <c r="R750" s="292"/>
      <c r="S750" s="5"/>
      <c r="T750" s="5"/>
      <c r="U750" s="292"/>
      <c r="V750" s="5"/>
      <c r="W750"/>
      <c r="X750"/>
    </row>
    <row r="751" spans="1:24" s="4" customFormat="1" x14ac:dyDescent="0.2">
      <c r="A751" s="1"/>
      <c r="B751" s="3"/>
      <c r="C751" s="13"/>
      <c r="D751"/>
      <c r="E751"/>
      <c r="F751"/>
      <c r="H751" s="5"/>
      <c r="I751" s="5"/>
      <c r="K751" s="6"/>
      <c r="L751" s="6"/>
      <c r="M751" s="6"/>
      <c r="N751" s="6"/>
      <c r="O751" s="5"/>
      <c r="P751" s="5"/>
      <c r="Q751" s="308"/>
      <c r="R751" s="292"/>
      <c r="S751" s="5"/>
      <c r="T751" s="5"/>
      <c r="U751" s="292"/>
      <c r="V751" s="5"/>
      <c r="W751"/>
      <c r="X751"/>
    </row>
    <row r="752" spans="1:24" s="4" customFormat="1" x14ac:dyDescent="0.2">
      <c r="A752" s="1"/>
      <c r="B752" s="3"/>
      <c r="C752" s="13"/>
      <c r="D752"/>
      <c r="E752"/>
      <c r="F752"/>
      <c r="H752" s="5"/>
      <c r="I752" s="5"/>
      <c r="K752" s="6"/>
      <c r="L752" s="6"/>
      <c r="M752" s="6"/>
      <c r="N752" s="6"/>
      <c r="O752" s="5"/>
      <c r="P752" s="5"/>
      <c r="Q752" s="308"/>
      <c r="R752" s="292"/>
      <c r="S752" s="5"/>
      <c r="T752" s="5"/>
      <c r="U752" s="292"/>
      <c r="V752" s="5"/>
      <c r="W752"/>
      <c r="X752"/>
    </row>
    <row r="753" spans="1:24" s="4" customFormat="1" x14ac:dyDescent="0.2">
      <c r="A753" s="1"/>
      <c r="B753" s="3"/>
      <c r="C753" s="13"/>
      <c r="D753"/>
      <c r="E753"/>
      <c r="F753"/>
      <c r="H753" s="5"/>
      <c r="I753" s="5"/>
      <c r="K753" s="6"/>
      <c r="L753" s="6"/>
      <c r="M753" s="6"/>
      <c r="N753" s="6"/>
      <c r="O753" s="5"/>
      <c r="P753" s="5"/>
      <c r="Q753" s="308"/>
      <c r="R753" s="292"/>
      <c r="S753" s="5"/>
      <c r="T753" s="5"/>
      <c r="U753" s="292"/>
      <c r="V753" s="5"/>
      <c r="W753"/>
      <c r="X753"/>
    </row>
    <row r="754" spans="1:24" s="4" customFormat="1" x14ac:dyDescent="0.2">
      <c r="A754" s="1"/>
      <c r="B754" s="3"/>
      <c r="C754" s="13"/>
      <c r="D754"/>
      <c r="E754"/>
      <c r="F754"/>
      <c r="H754" s="5"/>
      <c r="I754" s="5"/>
      <c r="K754" s="6"/>
      <c r="L754" s="6"/>
      <c r="M754" s="6"/>
      <c r="N754" s="6"/>
      <c r="O754" s="5"/>
      <c r="P754" s="5"/>
      <c r="Q754" s="308"/>
      <c r="R754" s="292"/>
      <c r="S754" s="5"/>
      <c r="T754" s="5"/>
      <c r="U754" s="292"/>
      <c r="V754" s="5"/>
      <c r="W754"/>
      <c r="X754"/>
    </row>
    <row r="755" spans="1:24" s="4" customFormat="1" x14ac:dyDescent="0.2">
      <c r="A755" s="1"/>
      <c r="B755" s="3"/>
      <c r="C755" s="13"/>
      <c r="D755"/>
      <c r="E755"/>
      <c r="F755"/>
      <c r="H755" s="5"/>
      <c r="I755" s="5"/>
      <c r="K755" s="6"/>
      <c r="L755" s="6"/>
      <c r="M755" s="6"/>
      <c r="N755" s="6"/>
      <c r="O755" s="5"/>
      <c r="P755" s="5"/>
      <c r="Q755" s="308"/>
      <c r="R755" s="292"/>
      <c r="S755" s="5"/>
      <c r="T755" s="5"/>
      <c r="U755" s="292"/>
      <c r="V755" s="5"/>
      <c r="W755"/>
      <c r="X755"/>
    </row>
    <row r="756" spans="1:24" s="4" customFormat="1" x14ac:dyDescent="0.2">
      <c r="A756" s="1"/>
      <c r="B756" s="3"/>
      <c r="C756" s="13"/>
      <c r="D756"/>
      <c r="E756"/>
      <c r="F756"/>
      <c r="H756" s="5"/>
      <c r="I756" s="5"/>
      <c r="K756" s="6"/>
      <c r="L756" s="6"/>
      <c r="M756" s="6"/>
      <c r="N756" s="6"/>
      <c r="O756" s="5"/>
      <c r="P756" s="5"/>
      <c r="Q756" s="308"/>
      <c r="R756" s="292"/>
      <c r="S756" s="5"/>
      <c r="T756" s="5"/>
      <c r="U756" s="292"/>
      <c r="V756" s="5"/>
      <c r="W756"/>
      <c r="X756"/>
    </row>
    <row r="757" spans="1:24" s="4" customFormat="1" x14ac:dyDescent="0.2">
      <c r="A757" s="1"/>
      <c r="B757" s="3"/>
      <c r="C757" s="13"/>
      <c r="D757"/>
      <c r="E757"/>
      <c r="F757"/>
      <c r="H757" s="5"/>
      <c r="I757" s="5"/>
      <c r="K757" s="6"/>
      <c r="L757" s="6"/>
      <c r="M757" s="6"/>
      <c r="N757" s="6"/>
      <c r="O757" s="5"/>
      <c r="P757" s="5"/>
      <c r="Q757" s="308"/>
      <c r="R757" s="292"/>
      <c r="S757" s="5"/>
      <c r="T757" s="5"/>
      <c r="U757" s="292"/>
      <c r="V757" s="5"/>
      <c r="W757"/>
      <c r="X757"/>
    </row>
    <row r="758" spans="1:24" s="4" customFormat="1" x14ac:dyDescent="0.2">
      <c r="A758" s="1"/>
      <c r="B758" s="3"/>
      <c r="C758" s="13"/>
      <c r="D758"/>
      <c r="E758"/>
      <c r="F758"/>
      <c r="H758" s="5"/>
      <c r="I758" s="5"/>
      <c r="K758" s="6"/>
      <c r="L758" s="6"/>
      <c r="M758" s="6"/>
      <c r="N758" s="6"/>
      <c r="O758" s="5"/>
      <c r="P758" s="5"/>
      <c r="Q758" s="308"/>
      <c r="R758" s="292"/>
      <c r="S758" s="5"/>
      <c r="T758" s="5"/>
      <c r="U758" s="292"/>
      <c r="V758" s="5"/>
      <c r="W758"/>
      <c r="X758"/>
    </row>
    <row r="759" spans="1:24" s="4" customFormat="1" x14ac:dyDescent="0.2">
      <c r="A759" s="1"/>
      <c r="B759" s="3"/>
      <c r="C759" s="13"/>
      <c r="D759"/>
      <c r="E759"/>
      <c r="F759"/>
      <c r="H759" s="5"/>
      <c r="I759" s="5"/>
      <c r="K759" s="6"/>
      <c r="L759" s="6"/>
      <c r="M759" s="6"/>
      <c r="N759" s="6"/>
      <c r="O759" s="5"/>
      <c r="P759" s="5"/>
      <c r="Q759" s="308"/>
      <c r="R759" s="292"/>
      <c r="S759" s="5"/>
      <c r="T759" s="5"/>
      <c r="U759" s="292"/>
      <c r="V759" s="5"/>
      <c r="W759"/>
      <c r="X759"/>
    </row>
    <row r="760" spans="1:24" s="4" customFormat="1" x14ac:dyDescent="0.2">
      <c r="A760" s="1"/>
      <c r="B760" s="3"/>
      <c r="C760" s="13"/>
      <c r="D760"/>
      <c r="E760"/>
      <c r="F760"/>
      <c r="H760" s="5"/>
      <c r="I760" s="5"/>
      <c r="K760" s="6"/>
      <c r="L760" s="6"/>
      <c r="M760" s="6"/>
      <c r="N760" s="6"/>
      <c r="O760" s="5"/>
      <c r="P760" s="5"/>
      <c r="Q760" s="308"/>
      <c r="R760" s="292"/>
      <c r="S760" s="5"/>
      <c r="T760" s="5"/>
      <c r="U760" s="292"/>
      <c r="V760" s="5"/>
      <c r="W760"/>
      <c r="X760"/>
    </row>
    <row r="761" spans="1:24" s="4" customFormat="1" x14ac:dyDescent="0.2">
      <c r="A761" s="1"/>
      <c r="B761" s="3"/>
      <c r="C761" s="13"/>
      <c r="D761"/>
      <c r="E761"/>
      <c r="F761"/>
      <c r="H761" s="5"/>
      <c r="I761" s="5"/>
      <c r="K761" s="6"/>
      <c r="L761" s="6"/>
      <c r="M761" s="6"/>
      <c r="N761" s="6"/>
      <c r="O761" s="5"/>
      <c r="P761" s="5"/>
      <c r="Q761" s="308"/>
      <c r="R761" s="292"/>
      <c r="S761" s="5"/>
      <c r="T761" s="5"/>
      <c r="U761" s="292"/>
      <c r="V761" s="5"/>
      <c r="W761"/>
      <c r="X761"/>
    </row>
    <row r="762" spans="1:24" s="4" customFormat="1" x14ac:dyDescent="0.2">
      <c r="A762" s="1"/>
      <c r="B762" s="3"/>
      <c r="C762" s="13"/>
      <c r="D762"/>
      <c r="E762"/>
      <c r="F762"/>
      <c r="H762" s="5"/>
      <c r="I762" s="5"/>
      <c r="K762" s="6"/>
      <c r="L762" s="6"/>
      <c r="M762" s="6"/>
      <c r="N762" s="6"/>
      <c r="O762" s="5"/>
      <c r="P762" s="5"/>
      <c r="Q762" s="308"/>
      <c r="R762" s="292"/>
      <c r="S762" s="5"/>
      <c r="T762" s="5"/>
      <c r="U762" s="292"/>
      <c r="V762" s="5"/>
      <c r="W762"/>
      <c r="X762"/>
    </row>
    <row r="763" spans="1:24" s="4" customFormat="1" x14ac:dyDescent="0.2">
      <c r="A763" s="1"/>
      <c r="B763" s="3"/>
      <c r="C763" s="13"/>
      <c r="D763"/>
      <c r="E763"/>
      <c r="F763"/>
      <c r="H763" s="5"/>
      <c r="I763" s="5"/>
      <c r="K763" s="6"/>
      <c r="L763" s="6"/>
      <c r="M763" s="6"/>
      <c r="N763" s="6"/>
      <c r="O763" s="5"/>
      <c r="P763" s="5"/>
      <c r="Q763" s="308"/>
      <c r="R763" s="292"/>
      <c r="S763" s="5"/>
      <c r="T763" s="5"/>
      <c r="U763" s="292"/>
      <c r="V763" s="5"/>
      <c r="W763"/>
      <c r="X763"/>
    </row>
    <row r="764" spans="1:24" s="4" customFormat="1" x14ac:dyDescent="0.2">
      <c r="A764" s="1"/>
      <c r="B764" s="3"/>
      <c r="C764" s="13"/>
      <c r="D764"/>
      <c r="E764"/>
      <c r="F764"/>
      <c r="H764" s="5"/>
      <c r="I764" s="5"/>
      <c r="K764" s="6"/>
      <c r="L764" s="6"/>
      <c r="M764" s="6"/>
      <c r="N764" s="6"/>
      <c r="O764" s="5"/>
      <c r="P764" s="5"/>
      <c r="Q764" s="308"/>
      <c r="R764" s="292"/>
      <c r="S764" s="5"/>
      <c r="T764" s="5"/>
      <c r="U764" s="292"/>
      <c r="V764" s="5"/>
      <c r="W764"/>
      <c r="X764"/>
    </row>
    <row r="765" spans="1:24" s="4" customFormat="1" x14ac:dyDescent="0.2">
      <c r="A765" s="1"/>
      <c r="B765" s="3"/>
      <c r="C765" s="13"/>
      <c r="D765"/>
      <c r="E765"/>
      <c r="F765"/>
      <c r="H765" s="5"/>
      <c r="I765" s="5"/>
      <c r="K765" s="6"/>
      <c r="L765" s="6"/>
      <c r="M765" s="6"/>
      <c r="N765" s="6"/>
      <c r="O765" s="5"/>
      <c r="P765" s="5"/>
      <c r="Q765" s="308"/>
      <c r="R765" s="292"/>
      <c r="S765" s="5"/>
      <c r="T765" s="5"/>
      <c r="U765" s="292"/>
      <c r="V765" s="5"/>
      <c r="W765"/>
      <c r="X765"/>
    </row>
    <row r="766" spans="1:24" s="4" customFormat="1" x14ac:dyDescent="0.2">
      <c r="A766" s="1"/>
      <c r="B766" s="3"/>
      <c r="C766" s="13"/>
      <c r="D766"/>
      <c r="E766"/>
      <c r="F766"/>
      <c r="H766" s="5"/>
      <c r="I766" s="5"/>
      <c r="K766" s="6"/>
      <c r="L766" s="6"/>
      <c r="M766" s="6"/>
      <c r="N766" s="6"/>
      <c r="O766" s="5"/>
      <c r="P766" s="5"/>
      <c r="Q766" s="308"/>
      <c r="R766" s="292"/>
      <c r="S766" s="5"/>
      <c r="T766" s="5"/>
      <c r="U766" s="292"/>
      <c r="V766" s="5"/>
      <c r="W766"/>
      <c r="X766"/>
    </row>
    <row r="767" spans="1:24" s="4" customFormat="1" x14ac:dyDescent="0.2">
      <c r="A767" s="1"/>
      <c r="B767" s="3"/>
      <c r="C767" s="13"/>
      <c r="D767"/>
      <c r="E767"/>
      <c r="F767"/>
      <c r="H767" s="5"/>
      <c r="I767" s="5"/>
      <c r="K767" s="6"/>
      <c r="L767" s="6"/>
      <c r="M767" s="6"/>
      <c r="N767" s="6"/>
      <c r="O767" s="5"/>
      <c r="P767" s="5"/>
      <c r="Q767" s="308"/>
      <c r="R767" s="292"/>
      <c r="S767" s="5"/>
      <c r="T767" s="5"/>
      <c r="U767" s="292"/>
      <c r="V767" s="5"/>
      <c r="W767"/>
      <c r="X767"/>
    </row>
    <row r="768" spans="1:24" s="4" customFormat="1" x14ac:dyDescent="0.2">
      <c r="A768" s="1"/>
      <c r="B768" s="3"/>
      <c r="C768" s="13"/>
      <c r="D768"/>
      <c r="E768"/>
      <c r="F768"/>
      <c r="H768" s="5"/>
      <c r="I768" s="5"/>
      <c r="K768" s="6"/>
      <c r="L768" s="6"/>
      <c r="M768" s="6"/>
      <c r="N768" s="6"/>
      <c r="O768" s="5"/>
      <c r="P768" s="5"/>
      <c r="Q768" s="308"/>
      <c r="R768" s="292"/>
      <c r="S768" s="5"/>
      <c r="T768" s="5"/>
      <c r="U768" s="292"/>
      <c r="V768" s="5"/>
      <c r="W768"/>
      <c r="X768"/>
    </row>
    <row r="769" spans="1:24" s="4" customFormat="1" x14ac:dyDescent="0.2">
      <c r="A769" s="1"/>
      <c r="B769" s="3"/>
      <c r="C769" s="13"/>
      <c r="D769"/>
      <c r="E769"/>
      <c r="F769"/>
      <c r="H769" s="5"/>
      <c r="I769" s="5"/>
      <c r="K769" s="6"/>
      <c r="L769" s="6"/>
      <c r="M769" s="6"/>
      <c r="N769" s="6"/>
      <c r="O769" s="5"/>
      <c r="P769" s="5"/>
      <c r="Q769" s="308"/>
      <c r="R769" s="292"/>
      <c r="S769" s="5"/>
      <c r="T769" s="5"/>
      <c r="U769" s="292"/>
      <c r="V769" s="5"/>
      <c r="W769"/>
      <c r="X769"/>
    </row>
    <row r="770" spans="1:24" s="4" customFormat="1" x14ac:dyDescent="0.2">
      <c r="A770" s="1"/>
      <c r="B770" s="3"/>
      <c r="C770" s="13"/>
      <c r="D770"/>
      <c r="E770"/>
      <c r="F770"/>
      <c r="H770" s="5"/>
      <c r="I770" s="5"/>
      <c r="K770" s="6"/>
      <c r="L770" s="6"/>
      <c r="M770" s="6"/>
      <c r="N770" s="6"/>
      <c r="O770" s="5"/>
      <c r="P770" s="5"/>
      <c r="Q770" s="308"/>
      <c r="R770" s="292"/>
      <c r="S770" s="5"/>
      <c r="T770" s="5"/>
      <c r="U770" s="292"/>
      <c r="V770" s="5"/>
      <c r="W770"/>
      <c r="X770"/>
    </row>
    <row r="771" spans="1:24" s="4" customFormat="1" x14ac:dyDescent="0.2">
      <c r="A771" s="1"/>
      <c r="B771" s="3"/>
      <c r="C771" s="13"/>
      <c r="D771"/>
      <c r="E771"/>
      <c r="F771"/>
      <c r="H771" s="5"/>
      <c r="I771" s="5"/>
      <c r="K771" s="6"/>
      <c r="L771" s="6"/>
      <c r="M771" s="6"/>
      <c r="N771" s="6"/>
      <c r="O771" s="5"/>
      <c r="P771" s="5"/>
      <c r="Q771" s="308"/>
      <c r="R771" s="292"/>
      <c r="S771" s="5"/>
      <c r="T771" s="5"/>
      <c r="U771" s="292"/>
      <c r="V771" s="5"/>
      <c r="W771"/>
      <c r="X771"/>
    </row>
    <row r="772" spans="1:24" s="4" customFormat="1" x14ac:dyDescent="0.2">
      <c r="A772" s="1"/>
      <c r="B772" s="3"/>
      <c r="C772" s="13"/>
      <c r="D772"/>
      <c r="E772"/>
      <c r="F772"/>
      <c r="H772" s="5"/>
      <c r="I772" s="5"/>
      <c r="K772" s="6"/>
      <c r="L772" s="6"/>
      <c r="M772" s="6"/>
      <c r="N772" s="6"/>
      <c r="O772" s="5"/>
      <c r="P772" s="5"/>
      <c r="Q772" s="308"/>
      <c r="R772" s="292"/>
      <c r="S772" s="5"/>
      <c r="T772" s="5"/>
      <c r="U772" s="292"/>
      <c r="V772" s="5"/>
      <c r="W772"/>
      <c r="X772"/>
    </row>
    <row r="773" spans="1:24" s="4" customFormat="1" x14ac:dyDescent="0.2">
      <c r="A773" s="1"/>
      <c r="B773" s="3"/>
      <c r="C773" s="13"/>
      <c r="D773"/>
      <c r="E773"/>
      <c r="F773"/>
      <c r="H773" s="5"/>
      <c r="I773" s="5"/>
      <c r="K773" s="6"/>
      <c r="L773" s="6"/>
      <c r="M773" s="6"/>
      <c r="N773" s="6"/>
      <c r="O773" s="5"/>
      <c r="P773" s="5"/>
      <c r="Q773" s="308"/>
      <c r="R773" s="292"/>
      <c r="S773" s="5"/>
      <c r="T773" s="5"/>
      <c r="U773" s="292"/>
      <c r="V773" s="5"/>
      <c r="W773"/>
      <c r="X773"/>
    </row>
    <row r="774" spans="1:24" s="4" customFormat="1" x14ac:dyDescent="0.2">
      <c r="A774" s="1"/>
      <c r="B774" s="3"/>
      <c r="C774" s="13"/>
      <c r="D774"/>
      <c r="E774"/>
      <c r="F774"/>
      <c r="H774" s="5"/>
      <c r="I774" s="5"/>
      <c r="K774" s="6"/>
      <c r="L774" s="6"/>
      <c r="M774" s="6"/>
      <c r="N774" s="6"/>
      <c r="O774" s="5"/>
      <c r="P774" s="5"/>
      <c r="Q774" s="308"/>
      <c r="R774" s="292"/>
      <c r="S774" s="5"/>
      <c r="T774" s="5"/>
      <c r="U774" s="292"/>
      <c r="V774" s="5"/>
      <c r="W774"/>
      <c r="X774"/>
    </row>
    <row r="775" spans="1:24" s="4" customFormat="1" x14ac:dyDescent="0.2">
      <c r="A775" s="1"/>
      <c r="B775" s="3"/>
      <c r="C775" s="13"/>
      <c r="D775"/>
      <c r="E775"/>
      <c r="F775"/>
      <c r="H775" s="5"/>
      <c r="I775" s="5"/>
      <c r="K775" s="6"/>
      <c r="L775" s="6"/>
      <c r="M775" s="6"/>
      <c r="N775" s="6"/>
      <c r="O775" s="5"/>
      <c r="P775" s="5"/>
      <c r="Q775" s="308"/>
      <c r="R775" s="292"/>
      <c r="S775" s="5"/>
      <c r="T775" s="5"/>
      <c r="U775" s="292"/>
      <c r="V775" s="5"/>
      <c r="W775"/>
      <c r="X775"/>
    </row>
    <row r="776" spans="1:24" s="4" customFormat="1" x14ac:dyDescent="0.2">
      <c r="A776" s="1"/>
      <c r="B776" s="3"/>
      <c r="C776" s="13"/>
      <c r="D776"/>
      <c r="E776"/>
      <c r="F776"/>
      <c r="H776" s="5"/>
      <c r="I776" s="5"/>
      <c r="K776" s="6"/>
      <c r="L776" s="6"/>
      <c r="M776" s="6"/>
      <c r="N776" s="6"/>
      <c r="O776" s="5"/>
      <c r="P776" s="5"/>
      <c r="Q776" s="308"/>
      <c r="R776" s="292"/>
      <c r="S776" s="5"/>
      <c r="T776" s="5"/>
      <c r="U776" s="292"/>
      <c r="V776" s="5"/>
      <c r="W776"/>
      <c r="X776"/>
    </row>
    <row r="777" spans="1:24" s="4" customFormat="1" x14ac:dyDescent="0.2">
      <c r="A777" s="1"/>
      <c r="B777" s="3"/>
      <c r="C777" s="13"/>
      <c r="D777"/>
      <c r="E777"/>
      <c r="F777"/>
      <c r="H777" s="5"/>
      <c r="I777" s="5"/>
      <c r="K777" s="6"/>
      <c r="L777" s="6"/>
      <c r="M777" s="6"/>
      <c r="N777" s="6"/>
      <c r="O777" s="5"/>
      <c r="P777" s="5"/>
      <c r="Q777" s="308"/>
      <c r="R777" s="292"/>
      <c r="S777" s="5"/>
      <c r="T777" s="5"/>
      <c r="U777" s="292"/>
      <c r="V777" s="5"/>
      <c r="W777"/>
      <c r="X777"/>
    </row>
    <row r="778" spans="1:24" s="4" customFormat="1" x14ac:dyDescent="0.2">
      <c r="A778" s="1"/>
      <c r="B778" s="3"/>
      <c r="C778" s="13"/>
      <c r="D778"/>
      <c r="E778"/>
      <c r="F778"/>
      <c r="H778" s="5"/>
      <c r="I778" s="5"/>
      <c r="K778" s="6"/>
      <c r="L778" s="6"/>
      <c r="M778" s="6"/>
      <c r="N778" s="6"/>
      <c r="O778" s="5"/>
      <c r="P778" s="5"/>
      <c r="Q778" s="308"/>
      <c r="R778" s="292"/>
      <c r="S778" s="5"/>
      <c r="T778" s="5"/>
      <c r="U778" s="292"/>
      <c r="V778" s="5"/>
      <c r="W778"/>
      <c r="X778"/>
    </row>
    <row r="779" spans="1:24" s="4" customFormat="1" x14ac:dyDescent="0.2">
      <c r="A779" s="1"/>
      <c r="B779" s="3"/>
      <c r="C779" s="13"/>
      <c r="D779"/>
      <c r="E779"/>
      <c r="F779"/>
      <c r="H779" s="5"/>
      <c r="I779" s="5"/>
      <c r="K779" s="6"/>
      <c r="L779" s="6"/>
      <c r="M779" s="6"/>
      <c r="N779" s="6"/>
      <c r="O779" s="5"/>
      <c r="P779" s="5"/>
      <c r="Q779" s="308"/>
      <c r="R779" s="292"/>
      <c r="S779" s="5"/>
      <c r="T779" s="5"/>
      <c r="U779" s="292"/>
      <c r="V779" s="5"/>
      <c r="W779"/>
      <c r="X779"/>
    </row>
    <row r="780" spans="1:24" s="4" customFormat="1" x14ac:dyDescent="0.2">
      <c r="A780" s="1"/>
      <c r="B780" s="3"/>
      <c r="C780" s="13"/>
      <c r="D780"/>
      <c r="E780"/>
      <c r="F780"/>
      <c r="H780" s="5"/>
      <c r="I780" s="5"/>
      <c r="K780" s="6"/>
      <c r="L780" s="6"/>
      <c r="M780" s="6"/>
      <c r="N780" s="6"/>
      <c r="O780" s="5"/>
      <c r="P780" s="5"/>
      <c r="Q780" s="308"/>
      <c r="R780" s="292"/>
      <c r="S780" s="5"/>
      <c r="T780" s="5"/>
      <c r="U780" s="292"/>
      <c r="V780" s="5"/>
      <c r="W780"/>
      <c r="X780"/>
    </row>
    <row r="781" spans="1:24" s="4" customFormat="1" x14ac:dyDescent="0.2">
      <c r="A781" s="1"/>
      <c r="B781" s="3"/>
      <c r="C781" s="13"/>
      <c r="D781"/>
      <c r="E781"/>
      <c r="F781"/>
      <c r="H781" s="5"/>
      <c r="I781" s="5"/>
      <c r="K781" s="6"/>
      <c r="L781" s="6"/>
      <c r="M781" s="6"/>
      <c r="N781" s="6"/>
      <c r="O781" s="5"/>
      <c r="P781" s="5"/>
      <c r="Q781" s="308"/>
      <c r="R781" s="292"/>
      <c r="S781" s="5"/>
      <c r="T781" s="5"/>
      <c r="U781" s="292"/>
      <c r="V781" s="5"/>
      <c r="W781"/>
      <c r="X781"/>
    </row>
    <row r="782" spans="1:24" s="4" customFormat="1" x14ac:dyDescent="0.2">
      <c r="A782" s="1"/>
      <c r="B782" s="3"/>
      <c r="C782" s="13"/>
      <c r="D782"/>
      <c r="E782"/>
      <c r="F782"/>
      <c r="H782" s="5"/>
      <c r="I782" s="5"/>
      <c r="K782" s="6"/>
      <c r="L782" s="6"/>
      <c r="M782" s="6"/>
      <c r="N782" s="6"/>
      <c r="O782" s="5"/>
      <c r="P782" s="5"/>
      <c r="Q782" s="308"/>
      <c r="R782" s="292"/>
      <c r="S782" s="5"/>
      <c r="T782" s="5"/>
      <c r="U782" s="292"/>
      <c r="V782" s="5"/>
      <c r="W782"/>
      <c r="X782"/>
    </row>
    <row r="783" spans="1:24" s="4" customFormat="1" x14ac:dyDescent="0.2">
      <c r="A783" s="1"/>
      <c r="B783" s="3"/>
      <c r="C783" s="13"/>
      <c r="D783"/>
      <c r="E783"/>
      <c r="F783"/>
      <c r="H783" s="5"/>
      <c r="I783" s="5"/>
      <c r="K783" s="6"/>
      <c r="L783" s="6"/>
      <c r="M783" s="6"/>
      <c r="N783" s="6"/>
      <c r="O783" s="5"/>
      <c r="P783" s="5"/>
      <c r="Q783" s="308"/>
      <c r="R783" s="292"/>
      <c r="S783" s="5"/>
      <c r="T783" s="5"/>
      <c r="U783" s="292"/>
      <c r="V783" s="5"/>
      <c r="W783"/>
      <c r="X783"/>
    </row>
    <row r="784" spans="1:24" s="4" customFormat="1" x14ac:dyDescent="0.2">
      <c r="A784" s="1"/>
      <c r="B784" s="3"/>
      <c r="C784" s="13"/>
      <c r="D784"/>
      <c r="E784"/>
      <c r="F784"/>
      <c r="H784" s="5"/>
      <c r="I784" s="5"/>
      <c r="K784" s="6"/>
      <c r="L784" s="6"/>
      <c r="M784" s="6"/>
      <c r="N784" s="6"/>
      <c r="O784" s="5"/>
      <c r="P784" s="5"/>
      <c r="Q784" s="308"/>
      <c r="R784" s="292"/>
      <c r="S784" s="5"/>
      <c r="T784" s="5"/>
      <c r="U784" s="292"/>
      <c r="V784" s="5"/>
      <c r="W784"/>
      <c r="X784"/>
    </row>
    <row r="785" spans="1:24" s="4" customFormat="1" x14ac:dyDescent="0.2">
      <c r="A785" s="1"/>
      <c r="B785" s="3"/>
      <c r="C785" s="13"/>
      <c r="D785"/>
      <c r="E785"/>
      <c r="F785"/>
      <c r="H785" s="5"/>
      <c r="I785" s="5"/>
      <c r="K785" s="6"/>
      <c r="L785" s="6"/>
      <c r="M785" s="6"/>
      <c r="N785" s="6"/>
      <c r="O785" s="5"/>
      <c r="P785" s="5"/>
      <c r="Q785" s="308"/>
      <c r="R785" s="292"/>
      <c r="S785" s="5"/>
      <c r="T785" s="5"/>
      <c r="U785" s="292"/>
      <c r="V785" s="5"/>
      <c r="W785"/>
      <c r="X785"/>
    </row>
    <row r="786" spans="1:24" s="4" customFormat="1" x14ac:dyDescent="0.2">
      <c r="A786" s="1"/>
      <c r="B786" s="3"/>
      <c r="C786" s="13"/>
      <c r="D786"/>
      <c r="E786"/>
      <c r="F786"/>
      <c r="H786" s="5"/>
      <c r="I786" s="5"/>
      <c r="K786" s="6"/>
      <c r="L786" s="6"/>
      <c r="M786" s="6"/>
      <c r="N786" s="6"/>
      <c r="O786" s="5"/>
      <c r="P786" s="5"/>
      <c r="Q786" s="308"/>
      <c r="R786" s="292"/>
      <c r="S786" s="5"/>
      <c r="T786" s="5"/>
      <c r="U786" s="292"/>
      <c r="V786" s="5"/>
      <c r="W786"/>
      <c r="X786"/>
    </row>
    <row r="787" spans="1:24" s="4" customFormat="1" x14ac:dyDescent="0.2">
      <c r="A787" s="1"/>
      <c r="B787" s="3"/>
      <c r="C787" s="13"/>
      <c r="D787"/>
      <c r="E787"/>
      <c r="F787"/>
      <c r="H787" s="5"/>
      <c r="I787" s="5"/>
      <c r="K787" s="6"/>
      <c r="L787" s="6"/>
      <c r="M787" s="6"/>
      <c r="N787" s="6"/>
      <c r="O787" s="5"/>
      <c r="P787" s="5"/>
      <c r="Q787" s="308"/>
      <c r="R787" s="292"/>
      <c r="S787" s="5"/>
      <c r="T787" s="5"/>
      <c r="U787" s="292"/>
      <c r="V787" s="5"/>
      <c r="W787"/>
      <c r="X787"/>
    </row>
    <row r="788" spans="1:24" s="4" customFormat="1" x14ac:dyDescent="0.2">
      <c r="A788" s="1"/>
      <c r="B788" s="3"/>
      <c r="C788" s="13"/>
      <c r="D788"/>
      <c r="E788"/>
      <c r="F788"/>
      <c r="H788" s="5"/>
      <c r="I788" s="5"/>
      <c r="K788" s="6"/>
      <c r="L788" s="6"/>
      <c r="M788" s="6"/>
      <c r="N788" s="6"/>
      <c r="O788" s="5"/>
      <c r="P788" s="5"/>
      <c r="Q788" s="308"/>
      <c r="R788" s="292"/>
      <c r="S788" s="5"/>
      <c r="T788" s="5"/>
      <c r="U788" s="292"/>
      <c r="V788" s="5"/>
      <c r="W788"/>
      <c r="X788"/>
    </row>
    <row r="789" spans="1:24" s="4" customFormat="1" x14ac:dyDescent="0.2">
      <c r="A789" s="1"/>
      <c r="B789" s="3"/>
      <c r="C789" s="13"/>
      <c r="D789"/>
      <c r="E789"/>
      <c r="F789"/>
      <c r="H789" s="5"/>
      <c r="I789" s="5"/>
      <c r="K789" s="6"/>
      <c r="L789" s="6"/>
      <c r="M789" s="6"/>
      <c r="N789" s="6"/>
      <c r="O789" s="5"/>
      <c r="P789" s="5"/>
      <c r="Q789" s="308"/>
      <c r="R789" s="292"/>
      <c r="S789" s="5"/>
      <c r="T789" s="5"/>
      <c r="U789" s="292"/>
      <c r="V789" s="5"/>
      <c r="W789"/>
      <c r="X789"/>
    </row>
    <row r="790" spans="1:24" s="4" customFormat="1" x14ac:dyDescent="0.2">
      <c r="A790" s="1"/>
      <c r="B790" s="3"/>
      <c r="C790" s="13"/>
      <c r="D790"/>
      <c r="E790"/>
      <c r="F790"/>
      <c r="H790" s="5"/>
      <c r="I790" s="5"/>
      <c r="K790" s="6"/>
      <c r="L790" s="6"/>
      <c r="M790" s="6"/>
      <c r="N790" s="6"/>
      <c r="O790" s="5"/>
      <c r="P790" s="5"/>
      <c r="Q790" s="308"/>
      <c r="R790" s="292"/>
      <c r="S790" s="5"/>
      <c r="T790" s="5"/>
      <c r="U790" s="292"/>
      <c r="V790" s="5"/>
      <c r="W790"/>
      <c r="X790"/>
    </row>
    <row r="791" spans="1:24" s="4" customFormat="1" x14ac:dyDescent="0.2">
      <c r="A791" s="1"/>
      <c r="B791" s="3"/>
      <c r="C791" s="13"/>
      <c r="D791"/>
      <c r="E791"/>
      <c r="F791"/>
      <c r="H791" s="5"/>
      <c r="I791" s="5"/>
      <c r="K791" s="6"/>
      <c r="L791" s="6"/>
      <c r="M791" s="6"/>
      <c r="N791" s="6"/>
      <c r="O791" s="5"/>
      <c r="P791" s="5"/>
      <c r="Q791" s="308"/>
      <c r="R791" s="292"/>
      <c r="S791" s="5"/>
      <c r="T791" s="5"/>
      <c r="U791" s="292"/>
      <c r="V791" s="5"/>
      <c r="W791"/>
      <c r="X791"/>
    </row>
    <row r="792" spans="1:24" s="4" customFormat="1" x14ac:dyDescent="0.2">
      <c r="A792" s="1"/>
      <c r="B792" s="3"/>
      <c r="C792" s="13"/>
      <c r="D792"/>
      <c r="E792"/>
      <c r="F792"/>
      <c r="H792" s="5"/>
      <c r="I792" s="5"/>
      <c r="K792" s="6"/>
      <c r="L792" s="6"/>
      <c r="M792" s="6"/>
      <c r="N792" s="6"/>
      <c r="O792" s="5"/>
      <c r="P792" s="5"/>
      <c r="Q792" s="308"/>
      <c r="R792" s="292"/>
      <c r="S792" s="5"/>
      <c r="T792" s="5"/>
      <c r="U792" s="292"/>
      <c r="V792" s="5"/>
      <c r="W792"/>
      <c r="X792"/>
    </row>
    <row r="793" spans="1:24" s="4" customFormat="1" x14ac:dyDescent="0.2">
      <c r="A793" s="1"/>
      <c r="B793" s="3"/>
      <c r="C793" s="13"/>
      <c r="D793"/>
      <c r="E793"/>
      <c r="F793"/>
      <c r="H793" s="5"/>
      <c r="I793" s="5"/>
      <c r="K793" s="6"/>
      <c r="L793" s="6"/>
      <c r="M793" s="6"/>
      <c r="N793" s="6"/>
      <c r="O793" s="5"/>
      <c r="P793" s="5"/>
      <c r="Q793" s="308"/>
      <c r="R793" s="292"/>
      <c r="S793" s="5"/>
      <c r="T793" s="5"/>
      <c r="U793" s="292"/>
      <c r="V793" s="5"/>
      <c r="W793"/>
      <c r="X793"/>
    </row>
    <row r="794" spans="1:24" s="4" customFormat="1" x14ac:dyDescent="0.2">
      <c r="A794" s="1"/>
      <c r="B794" s="3"/>
      <c r="C794" s="13"/>
      <c r="D794"/>
      <c r="E794"/>
      <c r="F794"/>
      <c r="H794" s="5"/>
      <c r="I794" s="5"/>
      <c r="K794" s="6"/>
      <c r="L794" s="6"/>
      <c r="M794" s="6"/>
      <c r="N794" s="6"/>
      <c r="O794" s="5"/>
      <c r="P794" s="5"/>
      <c r="Q794" s="308"/>
      <c r="R794" s="292"/>
      <c r="S794" s="5"/>
      <c r="T794" s="5"/>
      <c r="U794" s="292"/>
      <c r="V794" s="5"/>
      <c r="W794"/>
      <c r="X794"/>
    </row>
    <row r="795" spans="1:24" s="4" customFormat="1" x14ac:dyDescent="0.2">
      <c r="A795" s="1"/>
      <c r="B795" s="3"/>
      <c r="C795" s="13"/>
      <c r="D795"/>
      <c r="E795"/>
      <c r="F795"/>
      <c r="H795" s="5"/>
      <c r="I795" s="5"/>
      <c r="K795" s="6"/>
      <c r="L795" s="6"/>
      <c r="M795" s="6"/>
      <c r="N795" s="6"/>
      <c r="O795" s="5"/>
      <c r="P795" s="5"/>
      <c r="Q795" s="308"/>
      <c r="R795" s="292"/>
      <c r="S795" s="5"/>
      <c r="T795" s="5"/>
      <c r="U795" s="292"/>
      <c r="V795" s="5"/>
      <c r="W795"/>
      <c r="X795"/>
    </row>
    <row r="796" spans="1:24" s="4" customFormat="1" x14ac:dyDescent="0.2">
      <c r="A796" s="1"/>
      <c r="B796" s="3"/>
      <c r="C796" s="13"/>
      <c r="D796"/>
      <c r="E796"/>
      <c r="F796"/>
      <c r="H796" s="5"/>
      <c r="I796" s="5"/>
      <c r="K796" s="6"/>
      <c r="L796" s="6"/>
      <c r="M796" s="6"/>
      <c r="N796" s="6"/>
      <c r="O796" s="5"/>
      <c r="P796" s="5"/>
      <c r="Q796" s="308"/>
      <c r="R796" s="292"/>
      <c r="S796" s="5"/>
      <c r="T796" s="5"/>
      <c r="U796" s="292"/>
      <c r="V796" s="5"/>
      <c r="W796"/>
      <c r="X796"/>
    </row>
    <row r="797" spans="1:24" s="4" customFormat="1" x14ac:dyDescent="0.2">
      <c r="A797" s="1"/>
      <c r="B797" s="3"/>
      <c r="C797" s="13"/>
      <c r="D797"/>
      <c r="E797"/>
      <c r="F797"/>
      <c r="H797" s="5"/>
      <c r="I797" s="5"/>
      <c r="K797" s="6"/>
      <c r="L797" s="6"/>
      <c r="M797" s="6"/>
      <c r="N797" s="6"/>
      <c r="O797" s="5"/>
      <c r="P797" s="5"/>
      <c r="Q797" s="308"/>
      <c r="R797" s="292"/>
      <c r="S797" s="5"/>
      <c r="T797" s="5"/>
      <c r="U797" s="292"/>
      <c r="V797" s="5"/>
      <c r="W797"/>
      <c r="X797"/>
    </row>
    <row r="798" spans="1:24" s="4" customFormat="1" x14ac:dyDescent="0.2">
      <c r="A798" s="1"/>
      <c r="B798" s="3"/>
      <c r="C798" s="13"/>
      <c r="D798"/>
      <c r="E798"/>
      <c r="F798"/>
      <c r="H798" s="5"/>
      <c r="I798" s="5"/>
      <c r="K798" s="6"/>
      <c r="L798" s="6"/>
      <c r="M798" s="6"/>
      <c r="N798" s="6"/>
      <c r="O798" s="5"/>
      <c r="P798" s="5"/>
      <c r="Q798" s="308"/>
      <c r="R798" s="292"/>
      <c r="S798" s="5"/>
      <c r="T798" s="5"/>
      <c r="U798" s="292"/>
      <c r="V798" s="5"/>
      <c r="W798"/>
      <c r="X798"/>
    </row>
    <row r="799" spans="1:24" s="4" customFormat="1" x14ac:dyDescent="0.2">
      <c r="A799" s="1"/>
      <c r="B799" s="3"/>
      <c r="C799" s="13"/>
      <c r="D799"/>
      <c r="E799"/>
      <c r="F799"/>
      <c r="H799" s="5"/>
      <c r="I799" s="5"/>
      <c r="K799" s="6"/>
      <c r="L799" s="6"/>
      <c r="M799" s="6"/>
      <c r="N799" s="6"/>
      <c r="O799" s="5"/>
      <c r="P799" s="5"/>
      <c r="Q799" s="308"/>
      <c r="R799" s="292"/>
      <c r="S799" s="5"/>
      <c r="T799" s="5"/>
      <c r="U799" s="292"/>
      <c r="V799" s="5"/>
      <c r="W799"/>
      <c r="X799"/>
    </row>
    <row r="800" spans="1:24" s="4" customFormat="1" x14ac:dyDescent="0.2">
      <c r="A800" s="1"/>
      <c r="B800" s="3"/>
      <c r="C800" s="13"/>
      <c r="D800"/>
      <c r="E800"/>
      <c r="F800"/>
      <c r="H800" s="5"/>
      <c r="I800" s="5"/>
      <c r="K800" s="6"/>
      <c r="L800" s="6"/>
      <c r="M800" s="6"/>
      <c r="N800" s="6"/>
      <c r="O800" s="5"/>
      <c r="P800" s="5"/>
      <c r="Q800" s="308"/>
      <c r="R800" s="292"/>
      <c r="S800" s="5"/>
      <c r="T800" s="5"/>
      <c r="U800" s="292"/>
      <c r="V800" s="5"/>
      <c r="W800"/>
      <c r="X800"/>
    </row>
    <row r="801" spans="1:24" s="4" customFormat="1" x14ac:dyDescent="0.2">
      <c r="A801" s="1"/>
      <c r="B801" s="3"/>
      <c r="C801" s="13"/>
      <c r="D801"/>
      <c r="E801"/>
      <c r="F801"/>
      <c r="H801" s="5"/>
      <c r="I801" s="5"/>
      <c r="K801" s="6"/>
      <c r="L801" s="6"/>
      <c r="M801" s="6"/>
      <c r="N801" s="6"/>
      <c r="O801" s="5"/>
      <c r="P801" s="5"/>
      <c r="Q801" s="308"/>
      <c r="R801" s="292"/>
      <c r="S801" s="5"/>
      <c r="T801" s="5"/>
      <c r="U801" s="292"/>
      <c r="V801" s="5"/>
      <c r="W801"/>
      <c r="X801"/>
    </row>
    <row r="802" spans="1:24" s="4" customFormat="1" x14ac:dyDescent="0.2">
      <c r="A802" s="1"/>
      <c r="B802" s="3"/>
      <c r="C802" s="13"/>
      <c r="D802"/>
      <c r="E802"/>
      <c r="F802"/>
      <c r="H802" s="5"/>
      <c r="I802" s="5"/>
      <c r="K802" s="6"/>
      <c r="L802" s="6"/>
      <c r="M802" s="6"/>
      <c r="N802" s="6"/>
      <c r="O802" s="5"/>
      <c r="P802" s="5"/>
      <c r="Q802" s="308"/>
      <c r="R802" s="292"/>
      <c r="S802" s="5"/>
      <c r="T802" s="5"/>
      <c r="U802" s="292"/>
      <c r="V802" s="5"/>
      <c r="W802"/>
      <c r="X802"/>
    </row>
    <row r="803" spans="1:24" s="4" customFormat="1" x14ac:dyDescent="0.2">
      <c r="A803" s="1"/>
      <c r="B803" s="3"/>
      <c r="C803" s="13"/>
      <c r="D803"/>
      <c r="E803"/>
      <c r="F803"/>
      <c r="H803" s="5"/>
      <c r="I803" s="5"/>
      <c r="K803" s="6"/>
      <c r="L803" s="6"/>
      <c r="M803" s="6"/>
      <c r="N803" s="6"/>
      <c r="O803" s="5"/>
      <c r="P803" s="5"/>
      <c r="Q803" s="308"/>
      <c r="R803" s="292"/>
      <c r="S803" s="5"/>
      <c r="T803" s="5"/>
      <c r="U803" s="292"/>
      <c r="V803" s="5"/>
      <c r="W803"/>
      <c r="X803"/>
    </row>
    <row r="804" spans="1:24" s="4" customFormat="1" x14ac:dyDescent="0.2">
      <c r="A804" s="1"/>
      <c r="B804" s="3"/>
      <c r="C804" s="13"/>
      <c r="D804"/>
      <c r="E804"/>
      <c r="F804"/>
      <c r="H804" s="5"/>
      <c r="I804" s="5"/>
      <c r="K804" s="6"/>
      <c r="L804" s="6"/>
      <c r="M804" s="6"/>
      <c r="N804" s="6"/>
      <c r="O804" s="5"/>
      <c r="P804" s="5"/>
      <c r="Q804" s="308"/>
      <c r="R804" s="292"/>
      <c r="S804" s="5"/>
      <c r="T804" s="5"/>
      <c r="U804" s="292"/>
      <c r="V804" s="5"/>
      <c r="W804"/>
      <c r="X804"/>
    </row>
    <row r="805" spans="1:24" s="4" customFormat="1" x14ac:dyDescent="0.2">
      <c r="A805" s="1"/>
      <c r="B805" s="3"/>
      <c r="C805" s="13"/>
      <c r="D805"/>
      <c r="E805"/>
      <c r="F805"/>
      <c r="H805" s="5"/>
      <c r="I805" s="5"/>
      <c r="K805" s="6"/>
      <c r="L805" s="6"/>
      <c r="M805" s="6"/>
      <c r="N805" s="6"/>
      <c r="O805" s="5"/>
      <c r="P805" s="5"/>
      <c r="Q805" s="308"/>
      <c r="R805" s="292"/>
      <c r="S805" s="5"/>
      <c r="T805" s="5"/>
      <c r="U805" s="292"/>
      <c r="V805" s="5"/>
      <c r="W805"/>
      <c r="X805"/>
    </row>
    <row r="806" spans="1:24" s="4" customFormat="1" x14ac:dyDescent="0.2">
      <c r="A806" s="1"/>
      <c r="B806" s="3"/>
      <c r="C806" s="13"/>
      <c r="D806"/>
      <c r="E806"/>
      <c r="F806"/>
      <c r="H806" s="5"/>
      <c r="I806" s="5"/>
      <c r="K806" s="6"/>
      <c r="L806" s="6"/>
      <c r="M806" s="6"/>
      <c r="N806" s="6"/>
      <c r="O806" s="5"/>
      <c r="P806" s="5"/>
      <c r="Q806" s="308"/>
      <c r="R806" s="292"/>
      <c r="S806" s="5"/>
      <c r="T806" s="5"/>
      <c r="U806" s="292"/>
      <c r="V806" s="5"/>
      <c r="W806"/>
      <c r="X806"/>
    </row>
    <row r="807" spans="1:24" s="4" customFormat="1" x14ac:dyDescent="0.2">
      <c r="A807" s="1"/>
      <c r="B807" s="3"/>
      <c r="C807" s="13"/>
      <c r="D807"/>
      <c r="E807"/>
      <c r="F807"/>
      <c r="H807" s="5"/>
      <c r="I807" s="5"/>
      <c r="K807" s="6"/>
      <c r="L807" s="6"/>
      <c r="M807" s="6"/>
      <c r="N807" s="6"/>
      <c r="O807" s="5"/>
      <c r="P807" s="5"/>
      <c r="Q807" s="308"/>
      <c r="R807" s="292"/>
      <c r="S807" s="5"/>
      <c r="T807" s="5"/>
      <c r="U807" s="292"/>
      <c r="V807" s="5"/>
      <c r="W807"/>
      <c r="X807"/>
    </row>
    <row r="808" spans="1:24" s="4" customFormat="1" x14ac:dyDescent="0.2">
      <c r="A808" s="1"/>
      <c r="B808" s="3"/>
      <c r="C808" s="13"/>
      <c r="D808"/>
      <c r="E808"/>
      <c r="F808"/>
      <c r="H808" s="5"/>
      <c r="I808" s="5"/>
      <c r="K808" s="6"/>
      <c r="L808" s="6"/>
      <c r="M808" s="6"/>
      <c r="N808" s="6"/>
      <c r="O808" s="5"/>
      <c r="P808" s="5"/>
      <c r="Q808" s="308"/>
      <c r="R808" s="292"/>
      <c r="S808" s="5"/>
      <c r="T808" s="5"/>
      <c r="U808" s="292"/>
      <c r="V808" s="5"/>
      <c r="W808"/>
      <c r="X808"/>
    </row>
    <row r="809" spans="1:24" s="4" customFormat="1" x14ac:dyDescent="0.2">
      <c r="A809" s="1"/>
      <c r="B809" s="3"/>
      <c r="C809" s="13"/>
      <c r="D809"/>
      <c r="E809"/>
      <c r="F809"/>
      <c r="H809" s="5"/>
      <c r="I809" s="5"/>
      <c r="K809" s="6"/>
      <c r="L809" s="6"/>
      <c r="M809" s="6"/>
      <c r="N809" s="6"/>
      <c r="O809" s="5"/>
      <c r="P809" s="5"/>
      <c r="Q809" s="308"/>
      <c r="R809" s="292"/>
      <c r="S809" s="5"/>
      <c r="T809" s="5"/>
      <c r="U809" s="292"/>
      <c r="V809" s="5"/>
      <c r="W809"/>
      <c r="X809"/>
    </row>
    <row r="810" spans="1:24" s="4" customFormat="1" x14ac:dyDescent="0.2">
      <c r="A810" s="1"/>
      <c r="B810" s="3"/>
      <c r="C810" s="13"/>
      <c r="D810"/>
      <c r="E810"/>
      <c r="F810"/>
      <c r="H810" s="5"/>
      <c r="I810" s="5"/>
      <c r="K810" s="6"/>
      <c r="L810" s="6"/>
      <c r="M810" s="6"/>
      <c r="N810" s="6"/>
      <c r="O810" s="5"/>
      <c r="P810" s="5"/>
      <c r="Q810" s="308"/>
      <c r="R810" s="292"/>
      <c r="S810" s="5"/>
      <c r="T810" s="5"/>
      <c r="U810" s="292"/>
      <c r="V810" s="5"/>
      <c r="W810"/>
      <c r="X810"/>
    </row>
    <row r="811" spans="1:24" s="4" customFormat="1" x14ac:dyDescent="0.2">
      <c r="A811" s="1"/>
      <c r="B811" s="3"/>
      <c r="C811" s="13"/>
      <c r="D811"/>
      <c r="E811"/>
      <c r="F811"/>
      <c r="H811" s="5"/>
      <c r="I811" s="5"/>
      <c r="K811" s="6"/>
      <c r="L811" s="6"/>
      <c r="M811" s="6"/>
      <c r="N811" s="6"/>
      <c r="O811" s="5"/>
      <c r="P811" s="5"/>
      <c r="Q811" s="308"/>
      <c r="R811" s="292"/>
      <c r="S811" s="5"/>
      <c r="T811" s="5"/>
      <c r="U811" s="292"/>
      <c r="V811" s="5"/>
      <c r="W811"/>
      <c r="X811"/>
    </row>
    <row r="812" spans="1:24" s="4" customFormat="1" x14ac:dyDescent="0.2">
      <c r="A812" s="1"/>
      <c r="B812" s="3"/>
      <c r="C812" s="13"/>
      <c r="D812"/>
      <c r="E812"/>
      <c r="F812"/>
      <c r="H812" s="5"/>
      <c r="I812" s="5"/>
      <c r="K812" s="6"/>
      <c r="L812" s="6"/>
      <c r="M812" s="6"/>
      <c r="N812" s="6"/>
      <c r="O812" s="5"/>
      <c r="P812" s="5"/>
      <c r="Q812" s="308"/>
      <c r="R812" s="292"/>
      <c r="S812" s="5"/>
      <c r="T812" s="5"/>
      <c r="U812" s="292"/>
      <c r="V812" s="5"/>
      <c r="W812"/>
      <c r="X812"/>
    </row>
    <row r="813" spans="1:24" s="4" customFormat="1" x14ac:dyDescent="0.2">
      <c r="A813" s="1"/>
      <c r="B813" s="3"/>
      <c r="C813" s="13"/>
      <c r="D813"/>
      <c r="E813"/>
      <c r="F813"/>
      <c r="H813" s="5"/>
      <c r="I813" s="5"/>
      <c r="K813" s="6"/>
      <c r="L813" s="6"/>
      <c r="M813" s="6"/>
      <c r="N813" s="6"/>
      <c r="O813" s="5"/>
      <c r="P813" s="5"/>
      <c r="Q813" s="308"/>
      <c r="R813" s="292"/>
      <c r="S813" s="5"/>
      <c r="T813" s="5"/>
      <c r="U813" s="292"/>
      <c r="V813" s="5"/>
      <c r="W813"/>
      <c r="X813"/>
    </row>
    <row r="814" spans="1:24" s="4" customFormat="1" x14ac:dyDescent="0.2">
      <c r="A814" s="1"/>
      <c r="B814" s="3"/>
      <c r="C814" s="13"/>
      <c r="D814"/>
      <c r="E814"/>
      <c r="F814"/>
      <c r="H814" s="5"/>
      <c r="I814" s="5"/>
      <c r="K814" s="6"/>
      <c r="L814" s="6"/>
      <c r="M814" s="6"/>
      <c r="N814" s="6"/>
      <c r="O814" s="5"/>
      <c r="P814" s="5"/>
      <c r="Q814" s="308"/>
      <c r="R814" s="292"/>
      <c r="S814" s="5"/>
      <c r="T814" s="5"/>
      <c r="U814" s="292"/>
      <c r="V814" s="5"/>
      <c r="W814"/>
      <c r="X814"/>
    </row>
    <row r="815" spans="1:24" s="4" customFormat="1" x14ac:dyDescent="0.2">
      <c r="A815" s="1"/>
      <c r="B815" s="3"/>
      <c r="C815" s="13"/>
      <c r="D815"/>
      <c r="E815"/>
      <c r="F815"/>
      <c r="H815" s="5"/>
      <c r="I815" s="5"/>
      <c r="K815" s="6"/>
      <c r="L815" s="6"/>
      <c r="M815" s="6"/>
      <c r="N815" s="6"/>
      <c r="O815" s="5"/>
      <c r="P815" s="5"/>
      <c r="Q815" s="308"/>
      <c r="R815" s="292"/>
      <c r="S815" s="5"/>
      <c r="T815" s="5"/>
      <c r="U815" s="292"/>
      <c r="V815" s="5"/>
      <c r="W815"/>
      <c r="X815"/>
    </row>
    <row r="816" spans="1:24" s="4" customFormat="1" x14ac:dyDescent="0.2">
      <c r="A816" s="1"/>
      <c r="B816" s="3"/>
      <c r="C816" s="13"/>
      <c r="D816"/>
      <c r="E816"/>
      <c r="F816"/>
      <c r="H816" s="5"/>
      <c r="I816" s="5"/>
      <c r="K816" s="6"/>
      <c r="L816" s="6"/>
      <c r="M816" s="6"/>
      <c r="N816" s="6"/>
      <c r="O816" s="5"/>
      <c r="P816" s="5"/>
      <c r="Q816" s="308"/>
      <c r="R816" s="292"/>
      <c r="S816" s="5"/>
      <c r="T816" s="5"/>
      <c r="U816" s="292"/>
      <c r="V816" s="5"/>
      <c r="W816"/>
      <c r="X816"/>
    </row>
    <row r="817" spans="1:24" s="4" customFormat="1" x14ac:dyDescent="0.2">
      <c r="A817" s="1"/>
      <c r="B817" s="3"/>
      <c r="C817" s="13"/>
      <c r="D817"/>
      <c r="E817"/>
      <c r="F817"/>
      <c r="H817" s="5"/>
      <c r="I817" s="5"/>
      <c r="K817" s="6"/>
      <c r="L817" s="6"/>
      <c r="M817" s="6"/>
      <c r="N817" s="6"/>
      <c r="O817" s="5"/>
      <c r="P817" s="5"/>
      <c r="Q817" s="308"/>
      <c r="R817" s="292"/>
      <c r="S817" s="5"/>
      <c r="T817" s="5"/>
      <c r="U817" s="292"/>
      <c r="V817" s="5"/>
      <c r="W817"/>
      <c r="X817"/>
    </row>
    <row r="818" spans="1:24" s="4" customFormat="1" x14ac:dyDescent="0.2">
      <c r="A818" s="1"/>
      <c r="B818" s="3"/>
      <c r="C818" s="13"/>
      <c r="D818"/>
      <c r="E818"/>
      <c r="F818"/>
      <c r="H818" s="5"/>
      <c r="I818" s="5"/>
      <c r="K818" s="6"/>
      <c r="L818" s="6"/>
      <c r="M818" s="6"/>
      <c r="N818" s="6"/>
      <c r="O818" s="5"/>
      <c r="P818" s="5"/>
      <c r="Q818" s="308"/>
      <c r="R818" s="292"/>
      <c r="S818" s="5"/>
      <c r="T818" s="5"/>
      <c r="U818" s="292"/>
      <c r="V818" s="5"/>
      <c r="W818"/>
      <c r="X818"/>
    </row>
    <row r="819" spans="1:24" s="4" customFormat="1" x14ac:dyDescent="0.2">
      <c r="A819" s="1"/>
      <c r="B819" s="3"/>
      <c r="C819" s="13"/>
      <c r="D819"/>
      <c r="E819"/>
      <c r="F819"/>
      <c r="H819" s="5"/>
      <c r="I819" s="5"/>
      <c r="K819" s="6"/>
      <c r="L819" s="6"/>
      <c r="M819" s="6"/>
      <c r="N819" s="6"/>
      <c r="O819" s="5"/>
      <c r="P819" s="5"/>
      <c r="Q819" s="308"/>
      <c r="R819" s="292"/>
      <c r="S819" s="5"/>
      <c r="T819" s="5"/>
      <c r="U819" s="292"/>
      <c r="V819" s="5"/>
      <c r="W819"/>
      <c r="X819"/>
    </row>
    <row r="820" spans="1:24" s="4" customFormat="1" x14ac:dyDescent="0.2">
      <c r="A820" s="1"/>
      <c r="B820" s="3"/>
      <c r="C820" s="13"/>
      <c r="D820"/>
      <c r="E820"/>
      <c r="F820"/>
      <c r="H820" s="5"/>
      <c r="I820" s="5"/>
      <c r="K820" s="6"/>
      <c r="L820" s="6"/>
      <c r="M820" s="6"/>
      <c r="N820" s="6"/>
      <c r="O820" s="5"/>
      <c r="P820" s="5"/>
      <c r="Q820" s="308"/>
      <c r="R820" s="292"/>
      <c r="S820" s="5"/>
      <c r="T820" s="5"/>
      <c r="U820" s="292"/>
      <c r="V820" s="5"/>
      <c r="W820"/>
      <c r="X820"/>
    </row>
    <row r="821" spans="1:24" s="4" customFormat="1" x14ac:dyDescent="0.2">
      <c r="A821" s="1"/>
      <c r="B821" s="3"/>
      <c r="C821" s="13"/>
      <c r="D821"/>
      <c r="E821"/>
      <c r="F821"/>
      <c r="H821" s="5"/>
      <c r="I821" s="5"/>
      <c r="K821" s="6"/>
      <c r="L821" s="6"/>
      <c r="M821" s="6"/>
      <c r="N821" s="6"/>
      <c r="O821" s="5"/>
      <c r="P821" s="5"/>
      <c r="Q821" s="308"/>
      <c r="R821" s="292"/>
      <c r="S821" s="5"/>
      <c r="T821" s="5"/>
      <c r="U821" s="292"/>
      <c r="V821" s="5"/>
      <c r="W821"/>
      <c r="X821"/>
    </row>
    <row r="822" spans="1:24" s="4" customFormat="1" x14ac:dyDescent="0.2">
      <c r="A822" s="1"/>
      <c r="B822" s="3"/>
      <c r="C822" s="13"/>
      <c r="D822"/>
      <c r="E822"/>
      <c r="F822"/>
      <c r="H822" s="5"/>
      <c r="I822" s="5"/>
      <c r="K822" s="6"/>
      <c r="L822" s="6"/>
      <c r="M822" s="6"/>
      <c r="N822" s="6"/>
      <c r="O822" s="5"/>
      <c r="P822" s="5"/>
      <c r="Q822" s="308"/>
      <c r="R822" s="292"/>
      <c r="S822" s="5"/>
      <c r="T822" s="5"/>
      <c r="U822" s="292"/>
      <c r="V822" s="5"/>
      <c r="W822"/>
      <c r="X822"/>
    </row>
    <row r="823" spans="1:24" s="4" customFormat="1" x14ac:dyDescent="0.2">
      <c r="A823" s="1"/>
      <c r="B823" s="3"/>
      <c r="C823" s="13"/>
      <c r="D823"/>
      <c r="E823"/>
      <c r="F823"/>
      <c r="H823" s="5"/>
      <c r="I823" s="5"/>
      <c r="K823" s="6"/>
      <c r="L823" s="6"/>
      <c r="M823" s="6"/>
      <c r="N823" s="6"/>
      <c r="O823" s="5"/>
      <c r="P823" s="5"/>
      <c r="Q823" s="308"/>
      <c r="R823" s="292"/>
      <c r="S823" s="5"/>
      <c r="T823" s="5"/>
      <c r="U823" s="292"/>
      <c r="V823" s="5"/>
      <c r="W823"/>
      <c r="X823"/>
    </row>
    <row r="824" spans="1:24" s="4" customFormat="1" x14ac:dyDescent="0.2">
      <c r="A824" s="1"/>
      <c r="B824" s="3"/>
      <c r="C824" s="13"/>
      <c r="D824"/>
      <c r="E824"/>
      <c r="F824"/>
      <c r="H824" s="5"/>
      <c r="I824" s="5"/>
      <c r="K824" s="6"/>
      <c r="L824" s="6"/>
      <c r="M824" s="6"/>
      <c r="N824" s="6"/>
      <c r="O824" s="5"/>
      <c r="P824" s="5"/>
      <c r="Q824" s="308"/>
      <c r="R824" s="292"/>
      <c r="S824" s="5"/>
      <c r="T824" s="5"/>
      <c r="U824" s="292"/>
      <c r="V824" s="5"/>
      <c r="W824"/>
      <c r="X824"/>
    </row>
    <row r="825" spans="1:24" s="4" customFormat="1" x14ac:dyDescent="0.2">
      <c r="A825" s="1"/>
      <c r="B825" s="3"/>
      <c r="C825" s="13"/>
      <c r="D825"/>
      <c r="E825"/>
      <c r="F825"/>
      <c r="H825" s="5"/>
      <c r="I825" s="5"/>
      <c r="K825" s="6"/>
      <c r="L825" s="6"/>
      <c r="M825" s="6"/>
      <c r="N825" s="6"/>
      <c r="O825" s="5"/>
      <c r="P825" s="5"/>
      <c r="Q825" s="308"/>
      <c r="R825" s="292"/>
      <c r="S825" s="5"/>
      <c r="T825" s="5"/>
      <c r="U825" s="292"/>
      <c r="V825" s="5"/>
      <c r="W825"/>
      <c r="X825"/>
    </row>
    <row r="826" spans="1:24" s="4" customFormat="1" x14ac:dyDescent="0.2">
      <c r="A826" s="1"/>
      <c r="B826" s="3"/>
      <c r="C826" s="13"/>
      <c r="D826"/>
      <c r="E826"/>
      <c r="F826"/>
      <c r="H826" s="5"/>
      <c r="I826" s="5"/>
      <c r="K826" s="6"/>
      <c r="L826" s="6"/>
      <c r="M826" s="6"/>
      <c r="N826" s="6"/>
      <c r="O826" s="5"/>
      <c r="P826" s="5"/>
      <c r="Q826" s="308"/>
      <c r="R826" s="292"/>
      <c r="S826" s="5"/>
      <c r="T826" s="5"/>
      <c r="U826" s="292"/>
      <c r="V826" s="5"/>
      <c r="W826"/>
      <c r="X826"/>
    </row>
    <row r="827" spans="1:24" s="4" customFormat="1" x14ac:dyDescent="0.2">
      <c r="A827" s="1"/>
      <c r="B827" s="3"/>
      <c r="C827" s="13"/>
      <c r="D827"/>
      <c r="E827"/>
      <c r="F827"/>
      <c r="H827" s="5"/>
      <c r="I827" s="5"/>
      <c r="K827" s="6"/>
      <c r="L827" s="6"/>
      <c r="M827" s="6"/>
      <c r="N827" s="6"/>
      <c r="O827" s="5"/>
      <c r="P827" s="5"/>
      <c r="Q827" s="308"/>
      <c r="R827" s="292"/>
      <c r="S827" s="5"/>
      <c r="T827" s="5"/>
      <c r="U827" s="292"/>
      <c r="V827" s="5"/>
      <c r="W827"/>
      <c r="X827"/>
    </row>
    <row r="828" spans="1:24" s="4" customFormat="1" x14ac:dyDescent="0.2">
      <c r="A828" s="1"/>
      <c r="B828" s="3"/>
      <c r="C828" s="13"/>
      <c r="D828"/>
      <c r="E828"/>
      <c r="F828"/>
      <c r="H828" s="5"/>
      <c r="I828" s="5"/>
      <c r="K828" s="6"/>
      <c r="L828" s="6"/>
      <c r="M828" s="6"/>
      <c r="N828" s="6"/>
      <c r="O828" s="5"/>
      <c r="P828" s="5"/>
      <c r="Q828" s="308"/>
      <c r="R828" s="292"/>
      <c r="S828" s="5"/>
      <c r="T828" s="5"/>
      <c r="U828" s="292"/>
      <c r="V828" s="5"/>
      <c r="W828"/>
      <c r="X828"/>
    </row>
    <row r="829" spans="1:24" s="4" customFormat="1" x14ac:dyDescent="0.2">
      <c r="A829" s="1"/>
      <c r="B829" s="3"/>
      <c r="C829" s="13"/>
      <c r="D829"/>
      <c r="E829"/>
      <c r="F829"/>
      <c r="H829" s="5"/>
      <c r="I829" s="5"/>
      <c r="K829" s="6"/>
      <c r="L829" s="6"/>
      <c r="M829" s="6"/>
      <c r="N829" s="6"/>
      <c r="O829" s="5"/>
      <c r="P829" s="5"/>
      <c r="Q829" s="308"/>
      <c r="R829" s="292"/>
      <c r="S829" s="5"/>
      <c r="T829" s="5"/>
      <c r="U829" s="292"/>
      <c r="V829" s="5"/>
      <c r="W829"/>
      <c r="X829"/>
    </row>
    <row r="830" spans="1:24" s="4" customFormat="1" x14ac:dyDescent="0.2">
      <c r="A830" s="1"/>
      <c r="B830" s="3"/>
      <c r="C830" s="13"/>
      <c r="D830"/>
      <c r="E830"/>
      <c r="F830"/>
      <c r="H830" s="5"/>
      <c r="I830" s="5"/>
      <c r="K830" s="6"/>
      <c r="L830" s="6"/>
      <c r="M830" s="6"/>
      <c r="N830" s="6"/>
      <c r="O830" s="5"/>
      <c r="P830" s="5"/>
      <c r="Q830" s="308"/>
      <c r="R830" s="292"/>
      <c r="S830" s="5"/>
      <c r="T830" s="5"/>
      <c r="U830" s="292"/>
      <c r="V830" s="5"/>
      <c r="W830"/>
      <c r="X830"/>
    </row>
    <row r="831" spans="1:24" s="4" customFormat="1" x14ac:dyDescent="0.2">
      <c r="A831" s="1"/>
      <c r="B831" s="3"/>
      <c r="C831" s="13"/>
      <c r="D831"/>
      <c r="E831"/>
      <c r="F831"/>
      <c r="H831" s="5"/>
      <c r="I831" s="5"/>
      <c r="K831" s="6"/>
      <c r="L831" s="6"/>
      <c r="M831" s="6"/>
      <c r="N831" s="6"/>
      <c r="O831" s="5"/>
      <c r="P831" s="5"/>
      <c r="Q831" s="308"/>
      <c r="R831" s="292"/>
      <c r="S831" s="5"/>
      <c r="T831" s="5"/>
      <c r="U831" s="292"/>
      <c r="V831" s="5"/>
      <c r="W831"/>
      <c r="X831"/>
    </row>
    <row r="832" spans="1:24" s="4" customFormat="1" x14ac:dyDescent="0.2">
      <c r="A832" s="1"/>
      <c r="B832" s="3"/>
      <c r="C832" s="13"/>
      <c r="D832"/>
      <c r="E832"/>
      <c r="F832"/>
      <c r="H832" s="5"/>
      <c r="I832" s="5"/>
      <c r="K832" s="6"/>
      <c r="L832" s="6"/>
      <c r="M832" s="6"/>
      <c r="N832" s="6"/>
      <c r="O832" s="5"/>
      <c r="P832" s="5"/>
      <c r="Q832" s="308"/>
      <c r="R832" s="292"/>
      <c r="S832" s="5"/>
      <c r="T832" s="5"/>
      <c r="U832" s="292"/>
      <c r="V832" s="5"/>
      <c r="W832"/>
      <c r="X832"/>
    </row>
    <row r="833" spans="1:24" s="4" customFormat="1" x14ac:dyDescent="0.2">
      <c r="A833" s="1"/>
      <c r="B833" s="3"/>
      <c r="C833" s="13"/>
      <c r="D833"/>
      <c r="E833"/>
      <c r="F833"/>
      <c r="H833" s="5"/>
      <c r="I833" s="5"/>
      <c r="K833" s="6"/>
      <c r="L833" s="6"/>
      <c r="M833" s="6"/>
      <c r="N833" s="6"/>
      <c r="O833" s="5"/>
      <c r="P833" s="5"/>
      <c r="Q833" s="308"/>
      <c r="R833" s="292"/>
      <c r="S833" s="5"/>
      <c r="T833" s="5"/>
      <c r="U833" s="292"/>
      <c r="V833" s="5"/>
      <c r="W833"/>
      <c r="X833"/>
    </row>
    <row r="834" spans="1:24" s="4" customFormat="1" x14ac:dyDescent="0.2">
      <c r="A834" s="1"/>
      <c r="B834" s="3"/>
      <c r="C834" s="13"/>
      <c r="D834"/>
      <c r="E834"/>
      <c r="F834"/>
      <c r="H834" s="5"/>
      <c r="I834" s="5"/>
      <c r="K834" s="6"/>
      <c r="L834" s="6"/>
      <c r="M834" s="6"/>
      <c r="N834" s="6"/>
      <c r="O834" s="5"/>
      <c r="P834" s="5"/>
      <c r="Q834" s="308"/>
      <c r="R834" s="292"/>
      <c r="S834" s="5"/>
      <c r="T834" s="5"/>
      <c r="U834" s="292"/>
      <c r="V834" s="5"/>
      <c r="W834"/>
      <c r="X834"/>
    </row>
    <row r="835" spans="1:24" s="4" customFormat="1" x14ac:dyDescent="0.2">
      <c r="A835" s="1"/>
      <c r="B835" s="3"/>
      <c r="C835" s="13"/>
      <c r="D835"/>
      <c r="E835"/>
      <c r="F835"/>
      <c r="H835" s="5"/>
      <c r="I835" s="5"/>
      <c r="K835" s="6"/>
      <c r="L835" s="6"/>
      <c r="M835" s="6"/>
      <c r="N835" s="6"/>
      <c r="O835" s="5"/>
      <c r="P835" s="5"/>
      <c r="Q835" s="308"/>
      <c r="R835" s="292"/>
      <c r="S835" s="5"/>
      <c r="T835" s="5"/>
      <c r="U835" s="292"/>
      <c r="V835" s="5"/>
      <c r="W835"/>
      <c r="X835"/>
    </row>
    <row r="836" spans="1:24" s="4" customFormat="1" x14ac:dyDescent="0.2">
      <c r="A836" s="1"/>
      <c r="B836" s="3"/>
      <c r="C836" s="13"/>
      <c r="D836"/>
      <c r="E836"/>
      <c r="F836"/>
      <c r="H836" s="5"/>
      <c r="I836" s="5"/>
      <c r="K836" s="6"/>
      <c r="L836" s="6"/>
      <c r="M836" s="6"/>
      <c r="N836" s="6"/>
      <c r="O836" s="5"/>
      <c r="P836" s="5"/>
      <c r="Q836" s="308"/>
      <c r="R836" s="292"/>
      <c r="S836" s="5"/>
      <c r="T836" s="5"/>
      <c r="U836" s="292"/>
      <c r="V836" s="5"/>
      <c r="W836"/>
      <c r="X836"/>
    </row>
    <row r="837" spans="1:24" s="4" customFormat="1" x14ac:dyDescent="0.2">
      <c r="A837" s="1"/>
      <c r="B837" s="3"/>
      <c r="C837" s="13"/>
      <c r="D837"/>
      <c r="E837"/>
      <c r="F837"/>
      <c r="H837" s="5"/>
      <c r="I837" s="5"/>
      <c r="K837" s="6"/>
      <c r="L837" s="6"/>
      <c r="M837" s="6"/>
      <c r="N837" s="6"/>
      <c r="O837" s="5"/>
      <c r="P837" s="5"/>
      <c r="Q837" s="308"/>
      <c r="R837" s="292"/>
      <c r="S837" s="5"/>
      <c r="T837" s="5"/>
      <c r="U837" s="292"/>
      <c r="V837" s="5"/>
      <c r="W837"/>
      <c r="X837"/>
    </row>
    <row r="838" spans="1:24" s="4" customFormat="1" x14ac:dyDescent="0.2">
      <c r="A838" s="1"/>
      <c r="B838" s="3"/>
      <c r="C838" s="13"/>
      <c r="D838"/>
      <c r="E838"/>
      <c r="F838"/>
      <c r="H838" s="5"/>
      <c r="I838" s="5"/>
      <c r="K838" s="6"/>
      <c r="L838" s="6"/>
      <c r="M838" s="6"/>
      <c r="N838" s="6"/>
      <c r="O838" s="5"/>
      <c r="P838" s="5"/>
      <c r="Q838" s="308"/>
      <c r="R838" s="292"/>
      <c r="S838" s="5"/>
      <c r="T838" s="5"/>
      <c r="U838" s="292"/>
      <c r="V838" s="5"/>
      <c r="W838"/>
      <c r="X838"/>
    </row>
    <row r="839" spans="1:24" s="4" customFormat="1" x14ac:dyDescent="0.2">
      <c r="A839" s="1"/>
      <c r="B839" s="3"/>
      <c r="C839" s="13"/>
      <c r="D839"/>
      <c r="E839"/>
      <c r="F839"/>
      <c r="H839" s="5"/>
      <c r="I839" s="5"/>
      <c r="K839" s="6"/>
      <c r="L839" s="6"/>
      <c r="M839" s="6"/>
      <c r="N839" s="6"/>
      <c r="O839" s="5"/>
      <c r="P839" s="5"/>
      <c r="Q839" s="308"/>
      <c r="R839" s="292"/>
      <c r="S839" s="5"/>
      <c r="T839" s="5"/>
      <c r="U839" s="292"/>
      <c r="V839" s="5"/>
      <c r="W839"/>
      <c r="X839"/>
    </row>
    <row r="840" spans="1:24" s="4" customFormat="1" x14ac:dyDescent="0.2">
      <c r="A840" s="1"/>
      <c r="B840" s="3"/>
      <c r="C840" s="13"/>
      <c r="D840"/>
      <c r="E840"/>
      <c r="F840"/>
      <c r="H840" s="5"/>
      <c r="I840" s="5"/>
      <c r="K840" s="6"/>
      <c r="L840" s="6"/>
      <c r="M840" s="6"/>
      <c r="N840" s="6"/>
      <c r="O840" s="5"/>
      <c r="P840" s="5"/>
      <c r="Q840" s="308"/>
      <c r="R840" s="292"/>
      <c r="S840" s="5"/>
      <c r="T840" s="5"/>
      <c r="U840" s="292"/>
      <c r="V840" s="5"/>
      <c r="W840"/>
      <c r="X840"/>
    </row>
    <row r="841" spans="1:24" s="4" customFormat="1" x14ac:dyDescent="0.2">
      <c r="A841" s="1"/>
      <c r="B841" s="3"/>
      <c r="C841" s="13"/>
      <c r="D841"/>
      <c r="E841"/>
      <c r="F841"/>
      <c r="H841" s="5"/>
      <c r="I841" s="5"/>
      <c r="K841" s="6"/>
      <c r="L841" s="6"/>
      <c r="M841" s="6"/>
      <c r="N841" s="6"/>
      <c r="O841" s="5"/>
      <c r="P841" s="5"/>
      <c r="Q841" s="308"/>
      <c r="R841" s="292"/>
      <c r="S841" s="5"/>
      <c r="T841" s="5"/>
      <c r="U841" s="292"/>
      <c r="V841" s="5"/>
      <c r="W841"/>
      <c r="X841"/>
    </row>
    <row r="842" spans="1:24" s="4" customFormat="1" x14ac:dyDescent="0.2">
      <c r="A842" s="1"/>
      <c r="B842" s="3"/>
      <c r="C842" s="13"/>
      <c r="D842"/>
      <c r="E842"/>
      <c r="F842"/>
      <c r="H842" s="5"/>
      <c r="I842" s="5"/>
      <c r="K842" s="6"/>
      <c r="L842" s="6"/>
      <c r="M842" s="6"/>
      <c r="N842" s="6"/>
      <c r="O842" s="5"/>
      <c r="P842" s="5"/>
      <c r="Q842" s="308"/>
      <c r="R842" s="292"/>
      <c r="S842" s="5"/>
      <c r="T842" s="5"/>
      <c r="U842" s="292"/>
      <c r="V842" s="5"/>
      <c r="W842"/>
      <c r="X842"/>
    </row>
    <row r="843" spans="1:24" s="4" customFormat="1" x14ac:dyDescent="0.2">
      <c r="A843" s="1"/>
      <c r="B843" s="3"/>
      <c r="C843" s="13"/>
      <c r="D843"/>
      <c r="E843"/>
      <c r="F843"/>
      <c r="H843" s="5"/>
      <c r="I843" s="5"/>
      <c r="K843" s="6"/>
      <c r="L843" s="6"/>
      <c r="M843" s="6"/>
      <c r="N843" s="6"/>
      <c r="O843" s="5"/>
      <c r="P843" s="5"/>
      <c r="Q843" s="308"/>
      <c r="R843" s="292"/>
      <c r="S843" s="5"/>
      <c r="T843" s="5"/>
      <c r="U843" s="292"/>
      <c r="V843" s="5"/>
      <c r="W843"/>
      <c r="X843"/>
    </row>
    <row r="844" spans="1:24" s="4" customFormat="1" x14ac:dyDescent="0.2">
      <c r="A844" s="1"/>
      <c r="B844" s="3"/>
      <c r="C844" s="13"/>
      <c r="D844"/>
      <c r="E844"/>
      <c r="F844"/>
      <c r="H844" s="5"/>
      <c r="I844" s="5"/>
      <c r="K844" s="6"/>
      <c r="L844" s="6"/>
      <c r="M844" s="6"/>
      <c r="N844" s="6"/>
      <c r="O844" s="5"/>
      <c r="P844" s="5"/>
      <c r="Q844" s="308"/>
      <c r="R844" s="292"/>
      <c r="S844" s="5"/>
      <c r="T844" s="5"/>
      <c r="U844" s="292"/>
      <c r="V844" s="5"/>
      <c r="W844"/>
      <c r="X844"/>
    </row>
    <row r="845" spans="1:24" s="4" customFormat="1" x14ac:dyDescent="0.2">
      <c r="A845" s="1"/>
      <c r="B845" s="3"/>
      <c r="C845" s="13"/>
      <c r="D845"/>
      <c r="E845"/>
      <c r="F845"/>
      <c r="H845" s="5"/>
      <c r="I845" s="5"/>
      <c r="K845" s="6"/>
      <c r="L845" s="6"/>
      <c r="M845" s="6"/>
      <c r="N845" s="6"/>
      <c r="O845" s="5"/>
      <c r="P845" s="5"/>
      <c r="Q845" s="308"/>
      <c r="R845" s="292"/>
      <c r="S845" s="5"/>
      <c r="T845" s="5"/>
      <c r="U845" s="292"/>
      <c r="V845" s="5"/>
      <c r="W845"/>
      <c r="X845"/>
    </row>
    <row r="846" spans="1:24" s="4" customFormat="1" x14ac:dyDescent="0.2">
      <c r="A846" s="1"/>
      <c r="B846" s="3"/>
      <c r="C846" s="13"/>
      <c r="D846"/>
      <c r="E846"/>
      <c r="F846"/>
      <c r="H846" s="5"/>
      <c r="I846" s="5"/>
      <c r="K846" s="6"/>
      <c r="L846" s="6"/>
      <c r="M846" s="6"/>
      <c r="N846" s="6"/>
      <c r="O846" s="5"/>
      <c r="P846" s="5"/>
      <c r="Q846" s="308"/>
      <c r="R846" s="292"/>
      <c r="S846" s="5"/>
      <c r="T846" s="5"/>
      <c r="U846" s="292"/>
      <c r="V846" s="5"/>
      <c r="W846"/>
      <c r="X846"/>
    </row>
    <row r="847" spans="1:24" s="4" customFormat="1" x14ac:dyDescent="0.2">
      <c r="A847" s="1"/>
      <c r="B847" s="3"/>
      <c r="C847" s="13"/>
      <c r="D847"/>
      <c r="E847"/>
      <c r="F847"/>
      <c r="H847" s="5"/>
      <c r="I847" s="5"/>
      <c r="K847" s="6"/>
      <c r="L847" s="6"/>
      <c r="M847" s="6"/>
      <c r="N847" s="6"/>
      <c r="O847" s="5"/>
      <c r="P847" s="5"/>
      <c r="Q847" s="308"/>
      <c r="R847" s="292"/>
      <c r="S847" s="5"/>
      <c r="T847" s="5"/>
      <c r="U847" s="292"/>
      <c r="V847" s="5"/>
      <c r="W847"/>
      <c r="X847"/>
    </row>
    <row r="848" spans="1:24" s="4" customFormat="1" x14ac:dyDescent="0.2">
      <c r="A848" s="1"/>
      <c r="B848" s="3"/>
      <c r="C848" s="13"/>
      <c r="D848"/>
      <c r="E848"/>
      <c r="F848"/>
      <c r="H848" s="5"/>
      <c r="I848" s="5"/>
      <c r="K848" s="6"/>
      <c r="L848" s="6"/>
      <c r="M848" s="6"/>
      <c r="N848" s="6"/>
      <c r="O848" s="5"/>
      <c r="P848" s="5"/>
      <c r="Q848" s="308"/>
      <c r="R848" s="292"/>
      <c r="S848" s="5"/>
      <c r="T848" s="5"/>
      <c r="U848" s="292"/>
      <c r="V848" s="5"/>
      <c r="W848"/>
      <c r="X848"/>
    </row>
    <row r="849" spans="1:24" s="4" customFormat="1" x14ac:dyDescent="0.2">
      <c r="A849" s="1"/>
      <c r="B849" s="3"/>
      <c r="C849" s="13"/>
      <c r="D849"/>
      <c r="E849"/>
      <c r="F849"/>
      <c r="H849" s="5"/>
      <c r="I849" s="5"/>
      <c r="K849" s="6"/>
      <c r="L849" s="6"/>
      <c r="M849" s="6"/>
      <c r="N849" s="6"/>
      <c r="O849" s="5"/>
      <c r="P849" s="5"/>
      <c r="Q849" s="308"/>
      <c r="R849" s="292"/>
      <c r="S849" s="5"/>
      <c r="T849" s="5"/>
      <c r="U849" s="292"/>
      <c r="V849" s="5"/>
      <c r="W849"/>
      <c r="X849"/>
    </row>
    <row r="850" spans="1:24" s="4" customFormat="1" x14ac:dyDescent="0.2">
      <c r="A850" s="1"/>
      <c r="B850" s="3"/>
      <c r="C850" s="13"/>
      <c r="D850"/>
      <c r="E850"/>
      <c r="F850"/>
      <c r="H850" s="5"/>
      <c r="I850" s="5"/>
      <c r="K850" s="6"/>
      <c r="L850" s="6"/>
      <c r="M850" s="6"/>
      <c r="N850" s="6"/>
      <c r="O850" s="5"/>
      <c r="P850" s="5"/>
      <c r="Q850" s="308"/>
      <c r="R850" s="292"/>
      <c r="S850" s="5"/>
      <c r="T850" s="5"/>
      <c r="U850" s="292"/>
      <c r="V850" s="5"/>
      <c r="W850"/>
      <c r="X850"/>
    </row>
    <row r="851" spans="1:24" s="4" customFormat="1" x14ac:dyDescent="0.2">
      <c r="A851" s="1"/>
      <c r="B851" s="3"/>
      <c r="C851" s="13"/>
      <c r="D851"/>
      <c r="E851"/>
      <c r="F851"/>
      <c r="H851" s="5"/>
      <c r="I851" s="5"/>
      <c r="K851" s="6"/>
      <c r="L851" s="6"/>
      <c r="M851" s="6"/>
      <c r="N851" s="6"/>
      <c r="O851" s="5"/>
      <c r="P851" s="5"/>
      <c r="Q851" s="308"/>
      <c r="R851" s="292"/>
      <c r="S851" s="5"/>
      <c r="T851" s="5"/>
      <c r="U851" s="292"/>
      <c r="V851" s="5"/>
      <c r="W851"/>
      <c r="X851"/>
    </row>
    <row r="852" spans="1:24" s="4" customFormat="1" x14ac:dyDescent="0.2">
      <c r="A852" s="1"/>
      <c r="B852" s="3"/>
      <c r="C852" s="13"/>
      <c r="D852"/>
      <c r="E852"/>
      <c r="F852"/>
      <c r="H852" s="5"/>
      <c r="I852" s="5"/>
      <c r="K852" s="6"/>
      <c r="L852" s="6"/>
      <c r="M852" s="6"/>
      <c r="N852" s="6"/>
      <c r="O852" s="5"/>
      <c r="P852" s="5"/>
      <c r="Q852" s="308"/>
      <c r="R852" s="292"/>
      <c r="S852" s="5"/>
      <c r="T852" s="5"/>
      <c r="U852" s="292"/>
      <c r="V852" s="5"/>
      <c r="W852"/>
      <c r="X852"/>
    </row>
    <row r="853" spans="1:24" s="4" customFormat="1" x14ac:dyDescent="0.2">
      <c r="A853" s="1"/>
      <c r="B853" s="3"/>
      <c r="C853" s="13"/>
      <c r="D853"/>
      <c r="E853"/>
      <c r="F853"/>
      <c r="H853" s="5"/>
      <c r="I853" s="5"/>
      <c r="K853" s="6"/>
      <c r="L853" s="6"/>
      <c r="M853" s="6"/>
      <c r="N853" s="6"/>
      <c r="O853" s="5"/>
      <c r="P853" s="5"/>
      <c r="Q853" s="308"/>
      <c r="R853" s="292"/>
      <c r="S853" s="5"/>
      <c r="T853" s="5"/>
      <c r="U853" s="292"/>
      <c r="V853" s="5"/>
      <c r="W853"/>
      <c r="X853"/>
    </row>
    <row r="854" spans="1:24" s="4" customFormat="1" x14ac:dyDescent="0.2">
      <c r="A854" s="1"/>
      <c r="B854" s="3"/>
      <c r="C854" s="13"/>
      <c r="D854"/>
      <c r="E854"/>
      <c r="F854"/>
      <c r="H854" s="5"/>
      <c r="I854" s="5"/>
      <c r="K854" s="6"/>
      <c r="L854" s="6"/>
      <c r="M854" s="6"/>
      <c r="N854" s="6"/>
      <c r="O854" s="5"/>
      <c r="P854" s="5"/>
      <c r="Q854" s="308"/>
      <c r="R854" s="292"/>
      <c r="S854" s="5"/>
      <c r="T854" s="5"/>
      <c r="U854" s="292"/>
      <c r="V854" s="5"/>
      <c r="W854"/>
      <c r="X854"/>
    </row>
    <row r="855" spans="1:24" s="4" customFormat="1" x14ac:dyDescent="0.2">
      <c r="A855" s="1"/>
      <c r="B855" s="3"/>
      <c r="C855" s="13"/>
      <c r="D855"/>
      <c r="E855"/>
      <c r="F855"/>
      <c r="H855" s="5"/>
      <c r="I855" s="5"/>
      <c r="K855" s="6"/>
      <c r="L855" s="6"/>
      <c r="M855" s="6"/>
      <c r="N855" s="6"/>
      <c r="O855" s="5"/>
      <c r="P855" s="5"/>
      <c r="Q855" s="308"/>
      <c r="R855" s="292"/>
      <c r="S855" s="5"/>
      <c r="T855" s="5"/>
      <c r="U855" s="292"/>
      <c r="V855" s="5"/>
      <c r="W855"/>
      <c r="X855"/>
    </row>
    <row r="856" spans="1:24" s="4" customFormat="1" x14ac:dyDescent="0.2">
      <c r="A856" s="1"/>
      <c r="B856" s="3"/>
      <c r="C856" s="13"/>
      <c r="D856"/>
      <c r="E856"/>
      <c r="F856"/>
      <c r="H856" s="5"/>
      <c r="I856" s="5"/>
      <c r="K856" s="6"/>
      <c r="L856" s="6"/>
      <c r="M856" s="6"/>
      <c r="N856" s="6"/>
      <c r="O856" s="5"/>
      <c r="P856" s="5"/>
      <c r="Q856" s="308"/>
      <c r="R856" s="292"/>
      <c r="S856" s="5"/>
      <c r="T856" s="5"/>
      <c r="U856" s="292"/>
      <c r="V856" s="5"/>
      <c r="W856"/>
      <c r="X856"/>
    </row>
    <row r="857" spans="1:24" s="4" customFormat="1" x14ac:dyDescent="0.2">
      <c r="A857" s="1"/>
      <c r="B857" s="3"/>
      <c r="C857" s="13"/>
      <c r="D857"/>
      <c r="E857"/>
      <c r="F857"/>
      <c r="H857" s="5"/>
      <c r="I857" s="5"/>
      <c r="K857" s="6"/>
      <c r="L857" s="6"/>
      <c r="M857" s="6"/>
      <c r="N857" s="6"/>
      <c r="O857" s="5"/>
      <c r="P857" s="5"/>
      <c r="Q857" s="308"/>
      <c r="R857" s="292"/>
      <c r="S857" s="5"/>
      <c r="T857" s="5"/>
      <c r="U857" s="292"/>
      <c r="V857" s="5"/>
      <c r="W857"/>
      <c r="X857"/>
    </row>
    <row r="858" spans="1:24" s="4" customFormat="1" x14ac:dyDescent="0.2">
      <c r="A858" s="1"/>
      <c r="B858" s="3"/>
      <c r="C858" s="13"/>
      <c r="D858"/>
      <c r="E858"/>
      <c r="F858"/>
      <c r="H858" s="5"/>
      <c r="I858" s="5"/>
      <c r="K858" s="6"/>
      <c r="L858" s="6"/>
      <c r="M858" s="6"/>
      <c r="N858" s="6"/>
      <c r="O858" s="5"/>
      <c r="P858" s="5"/>
      <c r="Q858" s="308"/>
      <c r="R858" s="292"/>
      <c r="S858" s="5"/>
      <c r="T858" s="5"/>
      <c r="U858" s="292"/>
      <c r="V858" s="5"/>
      <c r="W858"/>
      <c r="X858"/>
    </row>
    <row r="859" spans="1:24" s="4" customFormat="1" x14ac:dyDescent="0.2">
      <c r="A859" s="1"/>
      <c r="B859" s="3"/>
      <c r="C859" s="13"/>
      <c r="D859"/>
      <c r="E859"/>
      <c r="F859"/>
      <c r="H859" s="5"/>
      <c r="I859" s="5"/>
      <c r="K859" s="6"/>
      <c r="L859" s="6"/>
      <c r="M859" s="6"/>
      <c r="N859" s="6"/>
      <c r="O859" s="5"/>
      <c r="P859" s="5"/>
      <c r="Q859" s="308"/>
      <c r="R859" s="292"/>
      <c r="S859" s="5"/>
      <c r="T859" s="5"/>
      <c r="U859" s="292"/>
      <c r="V859" s="5"/>
      <c r="W859"/>
      <c r="X859"/>
    </row>
    <row r="860" spans="1:24" s="4" customFormat="1" x14ac:dyDescent="0.2">
      <c r="A860" s="1"/>
      <c r="B860" s="3"/>
      <c r="C860" s="13"/>
      <c r="D860"/>
      <c r="E860"/>
      <c r="F860"/>
      <c r="H860" s="5"/>
      <c r="I860" s="5"/>
      <c r="K860" s="6"/>
      <c r="L860" s="6"/>
      <c r="M860" s="6"/>
      <c r="N860" s="6"/>
      <c r="O860" s="5"/>
      <c r="P860" s="5"/>
      <c r="Q860" s="308"/>
      <c r="R860" s="292"/>
      <c r="S860" s="5"/>
      <c r="T860" s="5"/>
      <c r="U860" s="292"/>
      <c r="V860" s="5"/>
      <c r="W860"/>
      <c r="X860"/>
    </row>
    <row r="861" spans="1:24" s="4" customFormat="1" x14ac:dyDescent="0.2">
      <c r="A861" s="1"/>
      <c r="B861" s="3"/>
      <c r="C861" s="13"/>
      <c r="D861"/>
      <c r="E861"/>
      <c r="F861"/>
      <c r="H861" s="5"/>
      <c r="I861" s="5"/>
      <c r="K861" s="6"/>
      <c r="L861" s="6"/>
      <c r="M861" s="6"/>
      <c r="N861" s="6"/>
      <c r="O861" s="5"/>
      <c r="P861" s="5"/>
      <c r="Q861" s="308"/>
      <c r="R861" s="292"/>
      <c r="S861" s="5"/>
      <c r="T861" s="5"/>
      <c r="U861" s="292"/>
      <c r="V861" s="5"/>
      <c r="W861"/>
      <c r="X861"/>
    </row>
    <row r="862" spans="1:24" s="4" customFormat="1" x14ac:dyDescent="0.2">
      <c r="A862" s="1"/>
      <c r="B862" s="3"/>
      <c r="C862" s="13"/>
      <c r="D862"/>
      <c r="E862"/>
      <c r="F862"/>
      <c r="H862" s="5"/>
      <c r="I862" s="5"/>
      <c r="K862" s="6"/>
      <c r="L862" s="6"/>
      <c r="M862" s="6"/>
      <c r="N862" s="6"/>
      <c r="O862" s="5"/>
      <c r="P862" s="5"/>
      <c r="Q862" s="308"/>
      <c r="R862" s="292"/>
      <c r="S862" s="5"/>
      <c r="T862" s="5"/>
      <c r="U862" s="292"/>
      <c r="V862" s="5"/>
      <c r="W862"/>
      <c r="X862"/>
    </row>
    <row r="863" spans="1:24" s="4" customFormat="1" x14ac:dyDescent="0.2">
      <c r="A863" s="1"/>
      <c r="B863" s="3"/>
      <c r="C863" s="13"/>
      <c r="D863"/>
      <c r="E863"/>
      <c r="F863"/>
      <c r="H863" s="5"/>
      <c r="I863" s="5"/>
      <c r="K863" s="6"/>
      <c r="L863" s="6"/>
      <c r="M863" s="6"/>
      <c r="N863" s="6"/>
      <c r="O863" s="5"/>
      <c r="P863" s="5"/>
      <c r="Q863" s="308"/>
      <c r="R863" s="292"/>
      <c r="S863" s="5"/>
      <c r="T863" s="5"/>
      <c r="U863" s="292"/>
      <c r="V863" s="5"/>
      <c r="W863"/>
      <c r="X863"/>
    </row>
    <row r="864" spans="1:24" s="4" customFormat="1" x14ac:dyDescent="0.2">
      <c r="A864" s="1"/>
      <c r="B864" s="3"/>
      <c r="C864" s="13"/>
      <c r="D864"/>
      <c r="E864"/>
      <c r="F864"/>
      <c r="H864" s="5"/>
      <c r="I864" s="5"/>
      <c r="K864" s="6"/>
      <c r="L864" s="6"/>
      <c r="M864" s="6"/>
      <c r="N864" s="6"/>
      <c r="O864" s="5"/>
      <c r="P864" s="5"/>
      <c r="Q864" s="308"/>
      <c r="R864" s="292"/>
      <c r="S864" s="5"/>
      <c r="T864" s="5"/>
      <c r="U864" s="292"/>
      <c r="V864" s="5"/>
      <c r="W864"/>
      <c r="X864"/>
    </row>
    <row r="865" spans="1:24" s="4" customFormat="1" x14ac:dyDescent="0.2">
      <c r="A865" s="1"/>
      <c r="B865" s="3"/>
      <c r="C865" s="13"/>
      <c r="D865"/>
      <c r="E865"/>
      <c r="F865"/>
      <c r="H865" s="5"/>
      <c r="I865" s="5"/>
      <c r="K865" s="6"/>
      <c r="L865" s="6"/>
      <c r="M865" s="6"/>
      <c r="N865" s="6"/>
      <c r="O865" s="5"/>
      <c r="P865" s="5"/>
      <c r="Q865" s="308"/>
      <c r="R865" s="292"/>
      <c r="S865" s="5"/>
      <c r="T865" s="5"/>
      <c r="U865" s="292"/>
      <c r="V865" s="5"/>
      <c r="W865"/>
      <c r="X865"/>
    </row>
    <row r="866" spans="1:24" s="4" customFormat="1" x14ac:dyDescent="0.2">
      <c r="A866" s="1"/>
      <c r="B866" s="3"/>
      <c r="C866" s="13"/>
      <c r="D866"/>
      <c r="E866"/>
      <c r="F866"/>
      <c r="H866" s="5"/>
      <c r="I866" s="5"/>
      <c r="K866" s="6"/>
      <c r="L866" s="6"/>
      <c r="M866" s="6"/>
      <c r="N866" s="6"/>
      <c r="O866" s="5"/>
      <c r="P866" s="5"/>
      <c r="Q866" s="308"/>
      <c r="R866" s="292"/>
      <c r="S866" s="5"/>
      <c r="T866" s="5"/>
      <c r="U866" s="292"/>
      <c r="V866" s="5"/>
      <c r="W866"/>
      <c r="X866"/>
    </row>
    <row r="867" spans="1:24" s="4" customFormat="1" x14ac:dyDescent="0.2">
      <c r="A867" s="1"/>
      <c r="B867" s="3"/>
      <c r="C867" s="13"/>
      <c r="D867"/>
      <c r="E867"/>
      <c r="F867"/>
      <c r="H867" s="5"/>
      <c r="I867" s="5"/>
      <c r="K867" s="6"/>
      <c r="L867" s="6"/>
      <c r="M867" s="6"/>
      <c r="N867" s="6"/>
      <c r="O867" s="5"/>
      <c r="P867" s="5"/>
      <c r="Q867" s="308"/>
      <c r="R867" s="292"/>
      <c r="S867" s="5"/>
      <c r="T867" s="5"/>
      <c r="U867" s="292"/>
      <c r="V867" s="5"/>
      <c r="W867"/>
      <c r="X867"/>
    </row>
    <row r="868" spans="1:24" s="4" customFormat="1" x14ac:dyDescent="0.2">
      <c r="A868" s="1"/>
      <c r="B868" s="3"/>
      <c r="C868" s="13"/>
      <c r="D868"/>
      <c r="E868"/>
      <c r="F868"/>
      <c r="H868" s="5"/>
      <c r="I868" s="5"/>
      <c r="K868" s="6"/>
      <c r="L868" s="6"/>
      <c r="M868" s="6"/>
      <c r="N868" s="6"/>
      <c r="O868" s="5"/>
      <c r="P868" s="5"/>
      <c r="Q868" s="308"/>
      <c r="R868" s="292"/>
      <c r="S868" s="5"/>
      <c r="T868" s="5"/>
      <c r="U868" s="292"/>
      <c r="V868" s="5"/>
      <c r="W868"/>
      <c r="X868"/>
    </row>
    <row r="869" spans="1:24" s="4" customFormat="1" x14ac:dyDescent="0.2">
      <c r="A869" s="1"/>
      <c r="B869" s="3"/>
      <c r="C869" s="13"/>
      <c r="D869"/>
      <c r="E869"/>
      <c r="F869"/>
      <c r="H869" s="5"/>
      <c r="I869" s="5"/>
      <c r="K869" s="6"/>
      <c r="L869" s="6"/>
      <c r="M869" s="6"/>
      <c r="N869" s="6"/>
      <c r="O869" s="5"/>
      <c r="P869" s="5"/>
      <c r="Q869" s="308"/>
      <c r="R869" s="292"/>
      <c r="S869" s="5"/>
      <c r="T869" s="5"/>
      <c r="U869" s="292"/>
      <c r="V869" s="5"/>
      <c r="W869"/>
      <c r="X869"/>
    </row>
    <row r="870" spans="1:24" s="4" customFormat="1" x14ac:dyDescent="0.2">
      <c r="A870" s="1"/>
      <c r="B870" s="3"/>
      <c r="C870" s="13"/>
      <c r="D870"/>
      <c r="E870"/>
      <c r="F870"/>
      <c r="H870" s="5"/>
      <c r="I870" s="5"/>
      <c r="K870" s="6"/>
      <c r="L870" s="6"/>
      <c r="M870" s="6"/>
      <c r="N870" s="6"/>
      <c r="O870" s="5"/>
      <c r="P870" s="5"/>
      <c r="Q870" s="308"/>
      <c r="R870" s="292"/>
      <c r="S870" s="5"/>
      <c r="T870" s="5"/>
      <c r="U870" s="292"/>
      <c r="V870" s="5"/>
      <c r="W870"/>
      <c r="X870"/>
    </row>
    <row r="871" spans="1:24" s="4" customFormat="1" x14ac:dyDescent="0.2">
      <c r="A871" s="1"/>
      <c r="B871" s="3"/>
      <c r="C871" s="13"/>
      <c r="D871"/>
      <c r="E871"/>
      <c r="F871"/>
      <c r="H871" s="5"/>
      <c r="I871" s="5"/>
      <c r="K871" s="6"/>
      <c r="L871" s="6"/>
      <c r="M871" s="6"/>
      <c r="N871" s="6"/>
      <c r="O871" s="5"/>
      <c r="P871" s="5"/>
      <c r="Q871" s="308"/>
      <c r="R871" s="292"/>
      <c r="S871" s="5"/>
      <c r="T871" s="5"/>
      <c r="U871" s="292"/>
      <c r="V871" s="5"/>
      <c r="W871"/>
      <c r="X871"/>
    </row>
    <row r="872" spans="1:24" s="4" customFormat="1" x14ac:dyDescent="0.2">
      <c r="A872" s="1"/>
      <c r="B872" s="3"/>
      <c r="C872" s="13"/>
      <c r="D872"/>
      <c r="E872"/>
      <c r="F872"/>
      <c r="H872" s="5"/>
      <c r="I872" s="5"/>
      <c r="K872" s="6"/>
      <c r="L872" s="6"/>
      <c r="M872" s="6"/>
      <c r="N872" s="6"/>
      <c r="O872" s="5"/>
      <c r="P872" s="5"/>
      <c r="Q872" s="308"/>
      <c r="R872" s="292"/>
      <c r="S872" s="5"/>
      <c r="T872" s="5"/>
      <c r="U872" s="292"/>
      <c r="V872" s="5"/>
      <c r="W872"/>
      <c r="X872"/>
    </row>
    <row r="873" spans="1:24" s="4" customFormat="1" x14ac:dyDescent="0.2">
      <c r="A873" s="1"/>
      <c r="B873" s="3"/>
      <c r="C873" s="13"/>
      <c r="D873"/>
      <c r="E873"/>
      <c r="F873"/>
      <c r="H873" s="5"/>
      <c r="I873" s="5"/>
      <c r="K873" s="6"/>
      <c r="L873" s="6"/>
      <c r="M873" s="6"/>
      <c r="N873" s="6"/>
      <c r="O873" s="5"/>
      <c r="P873" s="5"/>
      <c r="Q873" s="308"/>
      <c r="R873" s="292"/>
      <c r="S873" s="5"/>
      <c r="T873" s="5"/>
      <c r="U873" s="292"/>
      <c r="V873" s="5"/>
      <c r="W873"/>
      <c r="X873"/>
    </row>
    <row r="874" spans="1:24" s="4" customFormat="1" x14ac:dyDescent="0.2">
      <c r="A874" s="1"/>
      <c r="B874" s="3"/>
      <c r="C874" s="13"/>
      <c r="D874"/>
      <c r="E874"/>
      <c r="F874"/>
      <c r="H874" s="5"/>
      <c r="I874" s="5"/>
      <c r="K874" s="6"/>
      <c r="L874" s="6"/>
      <c r="M874" s="6"/>
      <c r="N874" s="6"/>
      <c r="O874" s="5"/>
      <c r="P874" s="5"/>
      <c r="Q874" s="308"/>
      <c r="R874" s="292"/>
      <c r="S874" s="5"/>
      <c r="T874" s="5"/>
      <c r="U874" s="292"/>
      <c r="V874" s="5"/>
      <c r="W874"/>
      <c r="X874"/>
    </row>
    <row r="875" spans="1:24" s="4" customFormat="1" x14ac:dyDescent="0.2">
      <c r="A875" s="1"/>
      <c r="B875" s="3"/>
      <c r="C875" s="13"/>
      <c r="D875"/>
      <c r="E875"/>
      <c r="F875"/>
      <c r="H875" s="5"/>
      <c r="I875" s="5"/>
      <c r="K875" s="6"/>
      <c r="L875" s="6"/>
      <c r="M875" s="6"/>
      <c r="N875" s="6"/>
      <c r="O875" s="5"/>
      <c r="P875" s="5"/>
      <c r="Q875" s="308"/>
      <c r="R875" s="292"/>
      <c r="S875" s="5"/>
      <c r="T875" s="5"/>
      <c r="U875" s="292"/>
      <c r="V875" s="5"/>
      <c r="W875"/>
      <c r="X875"/>
    </row>
    <row r="876" spans="1:24" s="4" customFormat="1" x14ac:dyDescent="0.2">
      <c r="A876" s="1"/>
      <c r="B876" s="3"/>
      <c r="C876" s="13"/>
      <c r="D876"/>
      <c r="E876"/>
      <c r="F876"/>
      <c r="H876" s="5"/>
      <c r="I876" s="5"/>
      <c r="K876" s="6"/>
      <c r="L876" s="6"/>
      <c r="M876" s="6"/>
      <c r="N876" s="6"/>
      <c r="O876" s="5"/>
      <c r="P876" s="5"/>
      <c r="Q876" s="308"/>
      <c r="R876" s="292"/>
      <c r="S876" s="5"/>
      <c r="T876" s="5"/>
      <c r="U876" s="292"/>
      <c r="V876" s="5"/>
      <c r="W876"/>
      <c r="X876"/>
    </row>
    <row r="877" spans="1:24" s="4" customFormat="1" x14ac:dyDescent="0.2">
      <c r="A877" s="1"/>
      <c r="B877" s="3"/>
      <c r="C877" s="13"/>
      <c r="D877"/>
      <c r="E877"/>
      <c r="F877"/>
      <c r="H877" s="5"/>
      <c r="I877" s="5"/>
      <c r="K877" s="6"/>
      <c r="L877" s="6"/>
      <c r="M877" s="6"/>
      <c r="N877" s="6"/>
      <c r="O877" s="5"/>
      <c r="P877" s="5"/>
      <c r="Q877" s="308"/>
      <c r="R877" s="292"/>
      <c r="S877" s="5"/>
      <c r="T877" s="5"/>
      <c r="U877" s="292"/>
      <c r="V877" s="5"/>
      <c r="W877"/>
      <c r="X877"/>
    </row>
    <row r="878" spans="1:24" s="4" customFormat="1" x14ac:dyDescent="0.2">
      <c r="A878" s="1"/>
      <c r="B878" s="3"/>
      <c r="C878" s="13"/>
      <c r="D878"/>
      <c r="E878"/>
      <c r="F878"/>
      <c r="H878" s="5"/>
      <c r="I878" s="5"/>
      <c r="K878" s="6"/>
      <c r="L878" s="6"/>
      <c r="M878" s="6"/>
      <c r="N878" s="6"/>
      <c r="O878" s="5"/>
      <c r="P878" s="5"/>
      <c r="Q878" s="308"/>
      <c r="R878" s="292"/>
      <c r="S878" s="5"/>
      <c r="T878" s="5"/>
      <c r="U878" s="292"/>
      <c r="V878" s="5"/>
      <c r="W878"/>
      <c r="X878"/>
    </row>
    <row r="879" spans="1:24" s="4" customFormat="1" x14ac:dyDescent="0.2">
      <c r="A879" s="1"/>
      <c r="B879" s="3"/>
      <c r="C879" s="13"/>
      <c r="D879"/>
      <c r="E879"/>
      <c r="F879"/>
      <c r="H879" s="5"/>
      <c r="I879" s="5"/>
      <c r="K879" s="6"/>
      <c r="L879" s="6"/>
      <c r="M879" s="6"/>
      <c r="N879" s="6"/>
      <c r="O879" s="5"/>
      <c r="P879" s="5"/>
      <c r="Q879" s="308"/>
      <c r="R879" s="292"/>
      <c r="S879" s="5"/>
      <c r="T879" s="5"/>
      <c r="U879" s="292"/>
      <c r="V879" s="5"/>
      <c r="W879"/>
      <c r="X879"/>
    </row>
    <row r="880" spans="1:24" s="4" customFormat="1" x14ac:dyDescent="0.2">
      <c r="A880" s="1"/>
      <c r="B880" s="3"/>
      <c r="C880" s="13"/>
      <c r="D880"/>
      <c r="E880"/>
      <c r="F880"/>
      <c r="H880" s="5"/>
      <c r="I880" s="5"/>
      <c r="K880" s="6"/>
      <c r="L880" s="6"/>
      <c r="M880" s="6"/>
      <c r="N880" s="6"/>
      <c r="O880" s="5"/>
      <c r="P880" s="5"/>
      <c r="Q880" s="308"/>
      <c r="R880" s="292"/>
      <c r="S880" s="5"/>
      <c r="T880" s="5"/>
      <c r="U880" s="292"/>
      <c r="V880" s="5"/>
      <c r="W880"/>
      <c r="X880"/>
    </row>
    <row r="881" spans="1:24" s="4" customFormat="1" x14ac:dyDescent="0.2">
      <c r="A881" s="1"/>
      <c r="B881" s="3"/>
      <c r="C881" s="13"/>
      <c r="D881"/>
      <c r="E881"/>
      <c r="F881"/>
      <c r="H881" s="5"/>
      <c r="I881" s="5"/>
      <c r="K881" s="6"/>
      <c r="L881" s="6"/>
      <c r="M881" s="6"/>
      <c r="N881" s="6"/>
      <c r="O881" s="5"/>
      <c r="P881" s="5"/>
      <c r="Q881" s="308"/>
      <c r="R881" s="292"/>
      <c r="S881" s="5"/>
      <c r="T881" s="5"/>
      <c r="U881" s="292"/>
      <c r="V881" s="5"/>
      <c r="W881"/>
      <c r="X881"/>
    </row>
    <row r="882" spans="1:24" s="4" customFormat="1" x14ac:dyDescent="0.2">
      <c r="A882" s="1"/>
      <c r="B882" s="3"/>
      <c r="C882" s="13"/>
      <c r="D882"/>
      <c r="E882"/>
      <c r="F882"/>
      <c r="H882" s="5"/>
      <c r="I882" s="5"/>
      <c r="K882" s="6"/>
      <c r="L882" s="6"/>
      <c r="M882" s="6"/>
      <c r="N882" s="6"/>
      <c r="O882" s="5"/>
      <c r="P882" s="5"/>
      <c r="Q882" s="308"/>
      <c r="R882" s="292"/>
      <c r="S882" s="5"/>
      <c r="T882" s="5"/>
      <c r="U882" s="292"/>
      <c r="V882" s="5"/>
      <c r="W882"/>
      <c r="X882"/>
    </row>
    <row r="883" spans="1:24" s="4" customFormat="1" x14ac:dyDescent="0.2">
      <c r="A883" s="1"/>
      <c r="B883" s="3"/>
      <c r="C883" s="13"/>
      <c r="D883"/>
      <c r="E883"/>
      <c r="F883"/>
      <c r="H883" s="5"/>
      <c r="I883" s="5"/>
      <c r="K883" s="6"/>
      <c r="L883" s="6"/>
      <c r="M883" s="6"/>
      <c r="N883" s="6"/>
      <c r="O883" s="5"/>
      <c r="P883" s="5"/>
      <c r="Q883" s="308"/>
      <c r="R883" s="292"/>
      <c r="S883" s="5"/>
      <c r="T883" s="5"/>
      <c r="U883" s="292"/>
      <c r="V883" s="5"/>
      <c r="W883"/>
      <c r="X883"/>
    </row>
    <row r="884" spans="1:24" s="4" customFormat="1" x14ac:dyDescent="0.2">
      <c r="A884" s="1"/>
      <c r="B884" s="3"/>
      <c r="C884" s="13"/>
      <c r="D884"/>
      <c r="E884"/>
      <c r="F884"/>
      <c r="H884" s="5"/>
      <c r="I884" s="5"/>
      <c r="K884" s="6"/>
      <c r="L884" s="6"/>
      <c r="M884" s="6"/>
      <c r="N884" s="6"/>
      <c r="O884" s="5"/>
      <c r="P884" s="5"/>
      <c r="Q884" s="308"/>
      <c r="R884" s="292"/>
      <c r="S884" s="5"/>
      <c r="T884" s="5"/>
      <c r="U884" s="292"/>
      <c r="V884" s="5"/>
      <c r="W884"/>
      <c r="X884"/>
    </row>
    <row r="885" spans="1:24" s="4" customFormat="1" x14ac:dyDescent="0.2">
      <c r="A885" s="1"/>
      <c r="B885" s="3"/>
      <c r="C885" s="13"/>
      <c r="D885"/>
      <c r="E885"/>
      <c r="F885"/>
      <c r="H885" s="5"/>
      <c r="I885" s="5"/>
      <c r="K885" s="6"/>
      <c r="L885" s="6"/>
      <c r="M885" s="6"/>
      <c r="N885" s="6"/>
      <c r="O885" s="5"/>
      <c r="P885" s="5"/>
      <c r="Q885" s="308"/>
      <c r="R885" s="292"/>
      <c r="S885" s="5"/>
      <c r="T885" s="5"/>
      <c r="U885" s="292"/>
      <c r="V885" s="5"/>
      <c r="W885"/>
      <c r="X885"/>
    </row>
    <row r="886" spans="1:24" s="4" customFormat="1" x14ac:dyDescent="0.2">
      <c r="A886" s="1"/>
      <c r="B886" s="3"/>
      <c r="C886" s="13"/>
      <c r="D886"/>
      <c r="E886"/>
      <c r="F886"/>
      <c r="H886" s="5"/>
      <c r="I886" s="5"/>
      <c r="K886" s="6"/>
      <c r="L886" s="6"/>
      <c r="M886" s="6"/>
      <c r="N886" s="6"/>
      <c r="O886" s="5"/>
      <c r="P886" s="5"/>
      <c r="Q886" s="308"/>
      <c r="R886" s="292"/>
      <c r="S886" s="5"/>
      <c r="T886" s="5"/>
      <c r="U886" s="292"/>
      <c r="V886" s="5"/>
      <c r="W886"/>
      <c r="X886"/>
    </row>
    <row r="887" spans="1:24" s="4" customFormat="1" x14ac:dyDescent="0.2">
      <c r="A887" s="1"/>
      <c r="B887" s="3"/>
      <c r="C887" s="13"/>
      <c r="D887"/>
      <c r="E887"/>
      <c r="F887"/>
      <c r="H887" s="5"/>
      <c r="I887" s="5"/>
      <c r="K887" s="6"/>
      <c r="L887" s="6"/>
      <c r="M887" s="6"/>
      <c r="N887" s="6"/>
      <c r="O887" s="5"/>
      <c r="P887" s="5"/>
      <c r="Q887" s="308"/>
      <c r="R887" s="292"/>
      <c r="S887" s="5"/>
      <c r="T887" s="5"/>
      <c r="U887" s="292"/>
      <c r="V887" s="5"/>
      <c r="W887"/>
      <c r="X887"/>
    </row>
    <row r="888" spans="1:24" s="4" customFormat="1" x14ac:dyDescent="0.2">
      <c r="A888" s="1"/>
      <c r="B888" s="3"/>
      <c r="C888" s="13"/>
      <c r="D888"/>
      <c r="E888"/>
      <c r="F888"/>
      <c r="H888" s="5"/>
      <c r="I888" s="5"/>
      <c r="K888" s="6"/>
      <c r="L888" s="6"/>
      <c r="M888" s="6"/>
      <c r="N888" s="6"/>
      <c r="O888" s="5"/>
      <c r="P888" s="5"/>
      <c r="Q888" s="308"/>
      <c r="R888" s="292"/>
      <c r="S888" s="5"/>
      <c r="T888" s="5"/>
      <c r="U888" s="292"/>
      <c r="V888" s="5"/>
      <c r="W888"/>
      <c r="X888"/>
    </row>
    <row r="889" spans="1:24" s="4" customFormat="1" x14ac:dyDescent="0.2">
      <c r="A889" s="1"/>
      <c r="B889" s="3"/>
      <c r="C889" s="13"/>
      <c r="D889"/>
      <c r="E889"/>
      <c r="F889"/>
      <c r="H889" s="5"/>
      <c r="I889" s="5"/>
      <c r="K889" s="6"/>
      <c r="L889" s="6"/>
      <c r="M889" s="6"/>
      <c r="N889" s="6"/>
      <c r="O889" s="5"/>
      <c r="P889" s="5"/>
      <c r="Q889" s="308"/>
      <c r="R889" s="292"/>
      <c r="S889" s="5"/>
      <c r="T889" s="5"/>
      <c r="U889" s="292"/>
      <c r="V889" s="5"/>
      <c r="W889"/>
      <c r="X889"/>
    </row>
    <row r="890" spans="1:24" s="4" customFormat="1" x14ac:dyDescent="0.2">
      <c r="A890" s="1"/>
      <c r="B890" s="3"/>
      <c r="C890" s="13"/>
      <c r="D890"/>
      <c r="E890"/>
      <c r="F890"/>
      <c r="H890" s="5"/>
      <c r="I890" s="5"/>
      <c r="K890" s="6"/>
      <c r="L890" s="6"/>
      <c r="M890" s="6"/>
      <c r="N890" s="6"/>
      <c r="O890" s="5"/>
      <c r="P890" s="5"/>
      <c r="Q890" s="308"/>
      <c r="R890" s="292"/>
      <c r="S890" s="5"/>
      <c r="T890" s="5"/>
      <c r="U890" s="292"/>
      <c r="V890" s="5"/>
      <c r="W890"/>
      <c r="X890"/>
    </row>
    <row r="891" spans="1:24" s="4" customFormat="1" x14ac:dyDescent="0.2">
      <c r="A891" s="1"/>
      <c r="B891" s="3"/>
      <c r="C891" s="13"/>
      <c r="D891"/>
      <c r="E891"/>
      <c r="F891"/>
      <c r="H891" s="5"/>
      <c r="I891" s="5"/>
      <c r="K891" s="6"/>
      <c r="L891" s="6"/>
      <c r="M891" s="6"/>
      <c r="N891" s="6"/>
      <c r="O891" s="5"/>
      <c r="P891" s="5"/>
      <c r="Q891" s="308"/>
      <c r="R891" s="292"/>
      <c r="S891" s="5"/>
      <c r="T891" s="5"/>
      <c r="U891" s="292"/>
      <c r="V891" s="5"/>
      <c r="W891"/>
      <c r="X891"/>
    </row>
    <row r="892" spans="1:24" s="4" customFormat="1" x14ac:dyDescent="0.2">
      <c r="A892" s="1"/>
      <c r="B892" s="3"/>
      <c r="C892" s="13"/>
      <c r="D892"/>
      <c r="E892"/>
      <c r="F892"/>
      <c r="H892" s="5"/>
      <c r="I892" s="5"/>
      <c r="K892" s="6"/>
      <c r="L892" s="6"/>
      <c r="M892" s="6"/>
      <c r="N892" s="6"/>
      <c r="O892" s="5"/>
      <c r="P892" s="5"/>
      <c r="Q892" s="308"/>
      <c r="R892" s="292"/>
      <c r="S892" s="5"/>
      <c r="T892" s="5"/>
      <c r="U892" s="292"/>
      <c r="V892" s="5"/>
      <c r="W892"/>
      <c r="X892"/>
    </row>
    <row r="893" spans="1:24" s="4" customFormat="1" x14ac:dyDescent="0.2">
      <c r="A893" s="1"/>
      <c r="B893" s="3"/>
      <c r="C893" s="13"/>
      <c r="D893"/>
      <c r="E893"/>
      <c r="F893"/>
      <c r="H893" s="5"/>
      <c r="I893" s="5"/>
      <c r="K893" s="6"/>
      <c r="L893" s="6"/>
      <c r="M893" s="6"/>
      <c r="N893" s="6"/>
      <c r="O893" s="5"/>
      <c r="P893" s="5"/>
      <c r="Q893" s="308"/>
      <c r="R893" s="292"/>
      <c r="S893" s="5"/>
      <c r="T893" s="5"/>
      <c r="U893" s="292"/>
      <c r="V893" s="5"/>
      <c r="W893"/>
      <c r="X893"/>
    </row>
    <row r="894" spans="1:24" s="4" customFormat="1" x14ac:dyDescent="0.2">
      <c r="A894" s="1"/>
      <c r="B894" s="3"/>
      <c r="C894" s="13"/>
      <c r="D894"/>
      <c r="E894"/>
      <c r="F894"/>
      <c r="H894" s="5"/>
      <c r="I894" s="5"/>
      <c r="K894" s="6"/>
      <c r="L894" s="6"/>
      <c r="M894" s="6"/>
      <c r="N894" s="6"/>
      <c r="O894" s="5"/>
      <c r="P894" s="5"/>
      <c r="Q894" s="308"/>
      <c r="R894" s="292"/>
      <c r="S894" s="5"/>
      <c r="T894" s="5"/>
      <c r="U894" s="292"/>
      <c r="V894" s="5"/>
      <c r="W894"/>
      <c r="X894"/>
    </row>
    <row r="895" spans="1:24" s="4" customFormat="1" x14ac:dyDescent="0.2">
      <c r="A895" s="1"/>
      <c r="B895" s="3"/>
      <c r="C895" s="13"/>
      <c r="D895"/>
      <c r="E895"/>
      <c r="F895"/>
      <c r="H895" s="5"/>
      <c r="I895" s="5"/>
      <c r="K895" s="6"/>
      <c r="L895" s="6"/>
      <c r="M895" s="6"/>
      <c r="N895" s="6"/>
      <c r="O895" s="5"/>
      <c r="P895" s="5"/>
      <c r="Q895" s="308"/>
      <c r="R895" s="292"/>
      <c r="S895" s="5"/>
      <c r="T895" s="5"/>
      <c r="U895" s="292"/>
      <c r="V895" s="5"/>
      <c r="W895"/>
      <c r="X895"/>
    </row>
    <row r="896" spans="1:24" s="4" customFormat="1" x14ac:dyDescent="0.2">
      <c r="A896" s="1"/>
      <c r="B896" s="3"/>
      <c r="C896" s="13"/>
      <c r="D896"/>
      <c r="E896"/>
      <c r="F896"/>
      <c r="H896" s="5"/>
      <c r="I896" s="5"/>
      <c r="K896" s="6"/>
      <c r="L896" s="6"/>
      <c r="M896" s="6"/>
      <c r="N896" s="6"/>
      <c r="O896" s="5"/>
      <c r="P896" s="5"/>
      <c r="Q896" s="308"/>
      <c r="R896" s="292"/>
      <c r="S896" s="5"/>
      <c r="T896" s="5"/>
      <c r="U896" s="292"/>
      <c r="V896" s="5"/>
      <c r="W896"/>
      <c r="X896"/>
    </row>
    <row r="897" spans="1:24" s="4" customFormat="1" x14ac:dyDescent="0.2">
      <c r="A897" s="1"/>
      <c r="B897" s="3"/>
      <c r="C897" s="13"/>
      <c r="D897"/>
      <c r="E897"/>
      <c r="F897"/>
      <c r="H897" s="5"/>
      <c r="I897" s="5"/>
      <c r="K897" s="6"/>
      <c r="L897" s="6"/>
      <c r="M897" s="6"/>
      <c r="N897" s="6"/>
      <c r="O897" s="5"/>
      <c r="P897" s="5"/>
      <c r="Q897" s="308"/>
      <c r="R897" s="292"/>
      <c r="S897" s="5"/>
      <c r="T897" s="5"/>
      <c r="U897" s="292"/>
      <c r="V897" s="5"/>
      <c r="W897"/>
      <c r="X897"/>
    </row>
    <row r="898" spans="1:24" s="4" customFormat="1" x14ac:dyDescent="0.2">
      <c r="A898" s="1"/>
      <c r="B898" s="3"/>
      <c r="C898" s="13"/>
      <c r="D898"/>
      <c r="E898"/>
      <c r="F898"/>
      <c r="H898" s="5"/>
      <c r="I898" s="5"/>
      <c r="K898" s="6"/>
      <c r="L898" s="6"/>
      <c r="M898" s="6"/>
      <c r="N898" s="6"/>
      <c r="O898" s="5"/>
      <c r="P898" s="5"/>
      <c r="Q898" s="308"/>
      <c r="R898" s="292"/>
      <c r="S898" s="5"/>
      <c r="T898" s="5"/>
      <c r="U898" s="292"/>
      <c r="V898" s="5"/>
      <c r="W898"/>
      <c r="X898"/>
    </row>
    <row r="899" spans="1:24" s="4" customFormat="1" x14ac:dyDescent="0.2">
      <c r="A899" s="1"/>
      <c r="B899" s="3"/>
      <c r="C899" s="13"/>
      <c r="D899"/>
      <c r="E899"/>
      <c r="F899"/>
      <c r="H899" s="5"/>
      <c r="I899" s="5"/>
      <c r="K899" s="6"/>
      <c r="L899" s="6"/>
      <c r="M899" s="6"/>
      <c r="N899" s="6"/>
      <c r="O899" s="5"/>
      <c r="P899" s="5"/>
      <c r="Q899" s="308"/>
      <c r="R899" s="292"/>
      <c r="S899" s="5"/>
      <c r="T899" s="5"/>
      <c r="U899" s="292"/>
      <c r="V899" s="5"/>
      <c r="W899"/>
      <c r="X899"/>
    </row>
    <row r="900" spans="1:24" s="4" customFormat="1" x14ac:dyDescent="0.2">
      <c r="A900" s="1"/>
      <c r="B900" s="3"/>
      <c r="C900" s="13"/>
      <c r="D900"/>
      <c r="E900"/>
      <c r="F900"/>
      <c r="H900" s="5"/>
      <c r="I900" s="5"/>
      <c r="K900" s="6"/>
      <c r="L900" s="6"/>
      <c r="M900" s="6"/>
      <c r="N900" s="6"/>
      <c r="O900" s="5"/>
      <c r="P900" s="5"/>
      <c r="Q900" s="308"/>
      <c r="R900" s="292"/>
      <c r="S900" s="5"/>
      <c r="T900" s="5"/>
      <c r="U900" s="292"/>
      <c r="V900" s="5"/>
      <c r="W900"/>
      <c r="X900"/>
    </row>
    <row r="901" spans="1:24" s="4" customFormat="1" x14ac:dyDescent="0.2">
      <c r="A901" s="1"/>
      <c r="B901" s="3"/>
      <c r="C901" s="13"/>
      <c r="D901"/>
      <c r="E901"/>
      <c r="F901"/>
      <c r="H901" s="5"/>
      <c r="I901" s="5"/>
      <c r="K901" s="6"/>
      <c r="L901" s="6"/>
      <c r="M901" s="6"/>
      <c r="N901" s="6"/>
      <c r="O901" s="5"/>
      <c r="P901" s="5"/>
      <c r="Q901" s="308"/>
      <c r="R901" s="292"/>
      <c r="S901" s="5"/>
      <c r="T901" s="5"/>
      <c r="U901" s="292"/>
      <c r="V901" s="5"/>
      <c r="W901"/>
      <c r="X901"/>
    </row>
    <row r="902" spans="1:24" s="4" customFormat="1" x14ac:dyDescent="0.2">
      <c r="A902" s="1"/>
      <c r="B902" s="3"/>
      <c r="C902" s="13"/>
      <c r="D902"/>
      <c r="E902"/>
      <c r="F902"/>
      <c r="H902" s="5"/>
      <c r="I902" s="5"/>
      <c r="K902" s="6"/>
      <c r="L902" s="6"/>
      <c r="M902" s="6"/>
      <c r="N902" s="6"/>
      <c r="O902" s="5"/>
      <c r="P902" s="5"/>
      <c r="Q902" s="308"/>
      <c r="R902" s="292"/>
      <c r="S902" s="5"/>
      <c r="T902" s="5"/>
      <c r="U902" s="292"/>
      <c r="V902" s="5"/>
      <c r="W902"/>
      <c r="X902"/>
    </row>
    <row r="903" spans="1:24" s="4" customFormat="1" x14ac:dyDescent="0.2">
      <c r="A903" s="1"/>
      <c r="B903" s="3"/>
      <c r="C903" s="13"/>
      <c r="D903"/>
      <c r="E903"/>
      <c r="F903"/>
      <c r="H903" s="5"/>
      <c r="I903" s="5"/>
      <c r="K903" s="6"/>
      <c r="L903" s="6"/>
      <c r="M903" s="6"/>
      <c r="N903" s="6"/>
      <c r="O903" s="5"/>
      <c r="P903" s="5"/>
      <c r="Q903" s="308"/>
      <c r="R903" s="292"/>
      <c r="S903" s="5"/>
      <c r="T903" s="5"/>
      <c r="U903" s="292"/>
      <c r="V903" s="5"/>
      <c r="W903"/>
      <c r="X903"/>
    </row>
    <row r="904" spans="1:24" s="4" customFormat="1" x14ac:dyDescent="0.2">
      <c r="A904" s="1"/>
      <c r="B904" s="3"/>
      <c r="C904" s="13"/>
      <c r="D904"/>
      <c r="E904"/>
      <c r="F904"/>
      <c r="H904" s="5"/>
      <c r="I904" s="5"/>
      <c r="K904" s="6"/>
      <c r="L904" s="6"/>
      <c r="M904" s="6"/>
      <c r="N904" s="6"/>
      <c r="O904" s="5"/>
      <c r="P904" s="5"/>
      <c r="Q904" s="308"/>
      <c r="R904" s="292"/>
      <c r="S904" s="5"/>
      <c r="T904" s="5"/>
      <c r="U904" s="292"/>
      <c r="V904" s="5"/>
      <c r="W904"/>
      <c r="X904"/>
    </row>
    <row r="905" spans="1:24" s="4" customFormat="1" x14ac:dyDescent="0.2">
      <c r="A905" s="1"/>
      <c r="B905" s="3"/>
      <c r="C905" s="13"/>
      <c r="D905"/>
      <c r="E905"/>
      <c r="F905"/>
      <c r="H905" s="5"/>
      <c r="I905" s="5"/>
      <c r="K905" s="6"/>
      <c r="L905" s="6"/>
      <c r="M905" s="6"/>
      <c r="N905" s="6"/>
      <c r="O905" s="5"/>
      <c r="P905" s="5"/>
      <c r="Q905" s="308"/>
      <c r="R905" s="292"/>
      <c r="S905" s="5"/>
      <c r="T905" s="5"/>
      <c r="U905" s="292"/>
      <c r="V905" s="5"/>
      <c r="W905"/>
      <c r="X905"/>
    </row>
    <row r="906" spans="1:24" s="4" customFormat="1" x14ac:dyDescent="0.2">
      <c r="A906" s="1"/>
      <c r="B906" s="3"/>
      <c r="C906" s="13"/>
      <c r="D906"/>
      <c r="E906"/>
      <c r="F906"/>
      <c r="H906" s="5"/>
      <c r="I906" s="5"/>
      <c r="K906" s="6"/>
      <c r="L906" s="6"/>
      <c r="M906" s="6"/>
      <c r="N906" s="6"/>
      <c r="O906" s="5"/>
      <c r="P906" s="5"/>
      <c r="Q906" s="308"/>
      <c r="R906" s="292"/>
      <c r="S906" s="5"/>
      <c r="T906" s="5"/>
      <c r="U906" s="292"/>
      <c r="V906" s="5"/>
      <c r="W906"/>
      <c r="X906"/>
    </row>
    <row r="907" spans="1:24" s="4" customFormat="1" x14ac:dyDescent="0.2">
      <c r="A907" s="1"/>
      <c r="B907" s="3"/>
      <c r="C907" s="13"/>
      <c r="D907"/>
      <c r="E907"/>
      <c r="F907"/>
      <c r="H907" s="5"/>
      <c r="I907" s="5"/>
      <c r="K907" s="6"/>
      <c r="L907" s="6"/>
      <c r="M907" s="6"/>
      <c r="N907" s="6"/>
      <c r="O907" s="5"/>
      <c r="P907" s="5"/>
      <c r="Q907" s="308"/>
      <c r="R907" s="292"/>
      <c r="S907" s="5"/>
      <c r="T907" s="5"/>
      <c r="U907" s="292"/>
      <c r="V907" s="5"/>
      <c r="W907"/>
      <c r="X907"/>
    </row>
    <row r="908" spans="1:24" s="4" customFormat="1" x14ac:dyDescent="0.2">
      <c r="A908" s="1"/>
      <c r="B908" s="3"/>
      <c r="C908" s="13"/>
      <c r="D908"/>
      <c r="E908"/>
      <c r="F908"/>
      <c r="H908" s="5"/>
      <c r="I908" s="5"/>
      <c r="K908" s="6"/>
      <c r="L908" s="6"/>
      <c r="M908" s="6"/>
      <c r="N908" s="6"/>
      <c r="O908" s="5"/>
      <c r="P908" s="5"/>
      <c r="Q908" s="308"/>
      <c r="R908" s="292"/>
      <c r="S908" s="5"/>
      <c r="T908" s="5"/>
      <c r="U908" s="292"/>
      <c r="V908" s="5"/>
      <c r="W908"/>
      <c r="X908"/>
    </row>
    <row r="909" spans="1:24" s="4" customFormat="1" x14ac:dyDescent="0.2">
      <c r="A909" s="1"/>
      <c r="B909" s="3"/>
      <c r="C909" s="13"/>
      <c r="D909"/>
      <c r="E909"/>
      <c r="F909"/>
      <c r="H909" s="5"/>
      <c r="I909" s="5"/>
      <c r="K909" s="6"/>
      <c r="L909" s="6"/>
      <c r="M909" s="6"/>
      <c r="N909" s="6"/>
      <c r="O909" s="5"/>
      <c r="P909" s="5"/>
      <c r="Q909" s="308"/>
      <c r="R909" s="292"/>
      <c r="S909" s="5"/>
      <c r="T909" s="5"/>
      <c r="U909" s="292"/>
      <c r="V909" s="5"/>
      <c r="W909"/>
      <c r="X909"/>
    </row>
    <row r="910" spans="1:24" s="4" customFormat="1" x14ac:dyDescent="0.2">
      <c r="A910" s="1"/>
      <c r="B910" s="3"/>
      <c r="C910" s="13"/>
      <c r="D910"/>
      <c r="E910"/>
      <c r="F910"/>
      <c r="H910" s="5"/>
      <c r="I910" s="5"/>
      <c r="K910" s="6"/>
      <c r="L910" s="6"/>
      <c r="M910" s="6"/>
      <c r="N910" s="6"/>
      <c r="O910" s="5"/>
      <c r="P910" s="5"/>
      <c r="Q910" s="308"/>
      <c r="R910" s="292"/>
      <c r="S910" s="5"/>
      <c r="T910" s="5"/>
      <c r="U910" s="292"/>
      <c r="V910" s="5"/>
      <c r="W910"/>
      <c r="X910"/>
    </row>
    <row r="911" spans="1:24" s="4" customFormat="1" x14ac:dyDescent="0.2">
      <c r="A911" s="1"/>
      <c r="B911" s="3"/>
      <c r="C911" s="13"/>
      <c r="D911"/>
      <c r="E911"/>
      <c r="F911"/>
      <c r="H911" s="5"/>
      <c r="I911" s="5"/>
      <c r="K911" s="6"/>
      <c r="L911" s="6"/>
      <c r="M911" s="6"/>
      <c r="N911" s="6"/>
      <c r="O911" s="5"/>
      <c r="P911" s="5"/>
      <c r="Q911" s="308"/>
      <c r="R911" s="292"/>
      <c r="S911" s="5"/>
      <c r="T911" s="5"/>
      <c r="U911" s="292"/>
      <c r="V911" s="5"/>
      <c r="W911"/>
      <c r="X911"/>
    </row>
    <row r="912" spans="1:24" s="4" customFormat="1" x14ac:dyDescent="0.2">
      <c r="A912" s="1"/>
      <c r="B912" s="3"/>
      <c r="C912" s="13"/>
      <c r="D912"/>
      <c r="E912"/>
      <c r="F912"/>
      <c r="H912" s="5"/>
      <c r="I912" s="5"/>
      <c r="K912" s="6"/>
      <c r="L912" s="6"/>
      <c r="M912" s="6"/>
      <c r="N912" s="6"/>
      <c r="O912" s="5"/>
      <c r="P912" s="5"/>
      <c r="Q912" s="308"/>
      <c r="R912" s="292"/>
      <c r="S912" s="5"/>
      <c r="T912" s="5"/>
      <c r="U912" s="292"/>
      <c r="V912" s="5"/>
      <c r="W912"/>
      <c r="X912"/>
    </row>
    <row r="913" spans="1:24" s="4" customFormat="1" x14ac:dyDescent="0.2">
      <c r="A913" s="1"/>
      <c r="B913" s="3"/>
      <c r="C913" s="13"/>
      <c r="D913"/>
      <c r="E913"/>
      <c r="F913"/>
      <c r="H913" s="5"/>
      <c r="I913" s="5"/>
      <c r="K913" s="6"/>
      <c r="L913" s="6"/>
      <c r="M913" s="6"/>
      <c r="N913" s="6"/>
      <c r="O913" s="5"/>
      <c r="P913" s="5"/>
      <c r="Q913" s="308"/>
      <c r="R913" s="292"/>
      <c r="S913" s="5"/>
      <c r="T913" s="5"/>
      <c r="U913" s="292"/>
      <c r="V913" s="5"/>
      <c r="W913"/>
      <c r="X913"/>
    </row>
    <row r="914" spans="1:24" s="4" customFormat="1" x14ac:dyDescent="0.2">
      <c r="A914" s="1"/>
      <c r="B914" s="3"/>
      <c r="C914" s="13"/>
      <c r="D914"/>
      <c r="E914"/>
      <c r="F914"/>
      <c r="H914" s="5"/>
      <c r="I914" s="5"/>
      <c r="K914" s="6"/>
      <c r="L914" s="6"/>
      <c r="M914" s="6"/>
      <c r="N914" s="6"/>
      <c r="O914" s="5"/>
      <c r="P914" s="5"/>
      <c r="Q914" s="308"/>
      <c r="R914" s="292"/>
      <c r="S914" s="5"/>
      <c r="T914" s="5"/>
      <c r="U914" s="292"/>
      <c r="V914" s="5"/>
      <c r="W914"/>
      <c r="X914"/>
    </row>
    <row r="915" spans="1:24" s="4" customFormat="1" x14ac:dyDescent="0.2">
      <c r="A915" s="1"/>
      <c r="B915" s="3"/>
      <c r="C915" s="13"/>
      <c r="D915"/>
      <c r="E915"/>
      <c r="F915"/>
      <c r="H915" s="5"/>
      <c r="I915" s="5"/>
      <c r="K915" s="6"/>
      <c r="L915" s="6"/>
      <c r="M915" s="6"/>
      <c r="N915" s="6"/>
      <c r="O915" s="5"/>
      <c r="P915" s="5"/>
      <c r="Q915" s="308"/>
      <c r="R915" s="292"/>
      <c r="S915" s="5"/>
      <c r="T915" s="5"/>
      <c r="U915" s="292"/>
      <c r="V915" s="5"/>
      <c r="W915"/>
      <c r="X915"/>
    </row>
    <row r="916" spans="1:24" s="4" customFormat="1" x14ac:dyDescent="0.2">
      <c r="A916" s="1"/>
      <c r="B916" s="3"/>
      <c r="C916" s="13"/>
      <c r="D916"/>
      <c r="E916"/>
      <c r="F916"/>
      <c r="H916" s="5"/>
      <c r="I916" s="5"/>
      <c r="K916" s="6"/>
      <c r="L916" s="6"/>
      <c r="M916" s="6"/>
      <c r="N916" s="6"/>
      <c r="O916" s="5"/>
      <c r="P916" s="5"/>
      <c r="Q916" s="308"/>
      <c r="R916" s="292"/>
      <c r="S916" s="5"/>
      <c r="T916" s="5"/>
      <c r="U916" s="292"/>
      <c r="V916" s="5"/>
      <c r="W916"/>
      <c r="X916"/>
    </row>
    <row r="917" spans="1:24" s="4" customFormat="1" x14ac:dyDescent="0.2">
      <c r="A917" s="1"/>
      <c r="B917" s="3"/>
      <c r="C917" s="13"/>
      <c r="D917"/>
      <c r="E917"/>
      <c r="F917"/>
      <c r="H917" s="5"/>
      <c r="I917" s="5"/>
      <c r="K917" s="6"/>
      <c r="L917" s="6"/>
      <c r="M917" s="6"/>
      <c r="N917" s="6"/>
      <c r="O917" s="5"/>
      <c r="P917" s="5"/>
      <c r="Q917" s="308"/>
      <c r="R917" s="292"/>
      <c r="S917" s="5"/>
      <c r="T917" s="5"/>
      <c r="U917" s="292"/>
      <c r="V917" s="5"/>
      <c r="W917"/>
      <c r="X917"/>
    </row>
    <row r="918" spans="1:24" s="4" customFormat="1" x14ac:dyDescent="0.2">
      <c r="A918" s="1"/>
      <c r="B918" s="3"/>
      <c r="C918" s="13"/>
      <c r="D918"/>
      <c r="E918"/>
      <c r="F918"/>
      <c r="H918" s="5"/>
      <c r="I918" s="5"/>
      <c r="K918" s="6"/>
      <c r="L918" s="6"/>
      <c r="M918" s="6"/>
      <c r="N918" s="6"/>
      <c r="O918" s="5"/>
      <c r="P918" s="5"/>
      <c r="Q918" s="308"/>
      <c r="R918" s="292"/>
      <c r="S918" s="5"/>
      <c r="T918" s="5"/>
      <c r="U918" s="292"/>
      <c r="V918" s="5"/>
      <c r="W918"/>
      <c r="X918"/>
    </row>
    <row r="919" spans="1:24" s="4" customFormat="1" x14ac:dyDescent="0.2">
      <c r="A919" s="1"/>
      <c r="B919" s="3"/>
      <c r="C919" s="13"/>
      <c r="D919"/>
      <c r="E919"/>
      <c r="F919"/>
      <c r="H919" s="5"/>
      <c r="I919" s="5"/>
      <c r="K919" s="6"/>
      <c r="L919" s="6"/>
      <c r="M919" s="6"/>
      <c r="N919" s="6"/>
      <c r="O919" s="5"/>
      <c r="P919" s="5"/>
      <c r="Q919" s="308"/>
      <c r="R919" s="292"/>
      <c r="S919" s="5"/>
      <c r="T919" s="5"/>
      <c r="U919" s="292"/>
      <c r="V919" s="5"/>
      <c r="W919"/>
      <c r="X919"/>
    </row>
    <row r="920" spans="1:24" s="4" customFormat="1" x14ac:dyDescent="0.2">
      <c r="A920" s="1"/>
      <c r="B920" s="3"/>
      <c r="C920" s="13"/>
      <c r="D920"/>
      <c r="E920"/>
      <c r="F920"/>
      <c r="H920" s="5"/>
      <c r="I920" s="5"/>
      <c r="K920" s="6"/>
      <c r="L920" s="6"/>
      <c r="M920" s="6"/>
      <c r="N920" s="6"/>
      <c r="O920" s="5"/>
      <c r="P920" s="5"/>
      <c r="Q920" s="308"/>
      <c r="R920" s="292"/>
      <c r="S920" s="5"/>
      <c r="T920" s="5"/>
      <c r="U920" s="292"/>
      <c r="V920" s="5"/>
      <c r="W920"/>
      <c r="X920"/>
    </row>
    <row r="921" spans="1:24" s="4" customFormat="1" x14ac:dyDescent="0.2">
      <c r="A921" s="1"/>
      <c r="B921" s="3"/>
      <c r="C921" s="13"/>
      <c r="D921"/>
      <c r="E921"/>
      <c r="F921"/>
      <c r="H921" s="5"/>
      <c r="I921" s="5"/>
      <c r="K921" s="6"/>
      <c r="L921" s="6"/>
      <c r="M921" s="6"/>
      <c r="N921" s="6"/>
      <c r="O921" s="5"/>
      <c r="P921" s="5"/>
      <c r="Q921" s="308"/>
      <c r="R921" s="292"/>
      <c r="S921" s="5"/>
      <c r="T921" s="5"/>
      <c r="U921" s="292"/>
      <c r="V921" s="5"/>
      <c r="W921"/>
      <c r="X921"/>
    </row>
    <row r="922" spans="1:24" s="4" customFormat="1" x14ac:dyDescent="0.2">
      <c r="A922" s="1"/>
      <c r="B922" s="3"/>
      <c r="C922" s="13"/>
      <c r="D922"/>
      <c r="E922"/>
      <c r="F922"/>
      <c r="H922" s="5"/>
      <c r="I922" s="5"/>
      <c r="K922" s="6"/>
      <c r="L922" s="6"/>
      <c r="M922" s="6"/>
      <c r="N922" s="6"/>
      <c r="O922" s="5"/>
      <c r="P922" s="5"/>
      <c r="Q922" s="308"/>
      <c r="R922" s="292"/>
      <c r="S922" s="5"/>
      <c r="T922" s="5"/>
      <c r="U922" s="292"/>
      <c r="V922" s="5"/>
      <c r="W922"/>
      <c r="X922"/>
    </row>
    <row r="923" spans="1:24" s="4" customFormat="1" x14ac:dyDescent="0.2">
      <c r="A923" s="1"/>
      <c r="B923" s="3"/>
      <c r="C923" s="13"/>
      <c r="D923"/>
      <c r="E923"/>
      <c r="F923"/>
      <c r="H923" s="5"/>
      <c r="I923" s="5"/>
      <c r="K923" s="6"/>
      <c r="L923" s="6"/>
      <c r="M923" s="6"/>
      <c r="N923" s="6"/>
      <c r="O923" s="5"/>
      <c r="P923" s="5"/>
      <c r="Q923" s="308"/>
      <c r="R923" s="292"/>
      <c r="S923" s="5"/>
      <c r="T923" s="5"/>
      <c r="U923" s="292"/>
      <c r="V923" s="5"/>
      <c r="W923"/>
      <c r="X923"/>
    </row>
    <row r="924" spans="1:24" s="4" customFormat="1" x14ac:dyDescent="0.2">
      <c r="A924" s="1"/>
      <c r="B924" s="3"/>
      <c r="C924" s="13"/>
      <c r="D924"/>
      <c r="E924"/>
      <c r="F924"/>
      <c r="H924" s="5"/>
      <c r="I924" s="5"/>
      <c r="K924" s="6"/>
      <c r="L924" s="6"/>
      <c r="M924" s="6"/>
      <c r="N924" s="6"/>
      <c r="O924" s="5"/>
      <c r="P924" s="5"/>
      <c r="Q924" s="308"/>
      <c r="R924" s="292"/>
      <c r="S924" s="5"/>
      <c r="T924" s="5"/>
      <c r="U924" s="292"/>
      <c r="V924" s="5"/>
      <c r="W924"/>
      <c r="X924"/>
    </row>
    <row r="925" spans="1:24" s="4" customFormat="1" x14ac:dyDescent="0.2">
      <c r="A925" s="1"/>
      <c r="B925" s="3"/>
      <c r="C925" s="13"/>
      <c r="D925"/>
      <c r="E925"/>
      <c r="F925"/>
      <c r="H925" s="5"/>
      <c r="I925" s="5"/>
      <c r="K925" s="6"/>
      <c r="L925" s="6"/>
      <c r="M925" s="6"/>
      <c r="N925" s="6"/>
      <c r="O925" s="5"/>
      <c r="P925" s="5"/>
      <c r="Q925" s="308"/>
      <c r="R925" s="292"/>
      <c r="S925" s="5"/>
      <c r="T925" s="5"/>
      <c r="U925" s="292"/>
      <c r="V925" s="5"/>
      <c r="W925"/>
      <c r="X925"/>
    </row>
    <row r="926" spans="1:24" s="4" customFormat="1" x14ac:dyDescent="0.2">
      <c r="A926" s="1"/>
      <c r="B926" s="3"/>
      <c r="C926" s="13"/>
      <c r="D926"/>
      <c r="E926"/>
      <c r="F926"/>
      <c r="H926" s="5"/>
      <c r="I926" s="5"/>
      <c r="K926" s="6"/>
      <c r="L926" s="6"/>
      <c r="M926" s="6"/>
      <c r="N926" s="6"/>
      <c r="O926" s="5"/>
      <c r="P926" s="5"/>
      <c r="Q926" s="308"/>
      <c r="R926" s="292"/>
      <c r="S926" s="5"/>
      <c r="T926" s="5"/>
      <c r="U926" s="292"/>
      <c r="V926" s="5"/>
      <c r="W926"/>
      <c r="X926"/>
    </row>
    <row r="927" spans="1:24" s="4" customFormat="1" x14ac:dyDescent="0.2">
      <c r="A927" s="1"/>
      <c r="B927" s="3"/>
      <c r="C927" s="13"/>
      <c r="D927"/>
      <c r="E927"/>
      <c r="F927"/>
      <c r="H927" s="5"/>
      <c r="I927" s="5"/>
      <c r="K927" s="6"/>
      <c r="L927" s="6"/>
      <c r="M927" s="6"/>
      <c r="N927" s="6"/>
      <c r="O927" s="5"/>
      <c r="P927" s="5"/>
      <c r="Q927" s="308"/>
      <c r="R927" s="292"/>
      <c r="S927" s="5"/>
      <c r="T927" s="5"/>
      <c r="U927" s="292"/>
      <c r="V927" s="5"/>
      <c r="W927"/>
      <c r="X927"/>
    </row>
    <row r="928" spans="1:24" s="4" customFormat="1" x14ac:dyDescent="0.2">
      <c r="A928" s="1"/>
      <c r="B928" s="3"/>
      <c r="C928" s="13"/>
      <c r="D928"/>
      <c r="E928"/>
      <c r="F928"/>
      <c r="H928" s="5"/>
      <c r="I928" s="5"/>
      <c r="K928" s="6"/>
      <c r="L928" s="6"/>
      <c r="M928" s="6"/>
      <c r="N928" s="6"/>
      <c r="O928" s="5"/>
      <c r="P928" s="5"/>
      <c r="Q928" s="308"/>
      <c r="R928" s="292"/>
      <c r="S928" s="5"/>
      <c r="T928" s="5"/>
      <c r="U928" s="292"/>
      <c r="V928" s="5"/>
      <c r="W928"/>
      <c r="X928"/>
    </row>
    <row r="929" spans="1:24" s="4" customFormat="1" x14ac:dyDescent="0.2">
      <c r="A929" s="1"/>
      <c r="B929" s="3"/>
      <c r="C929" s="13"/>
      <c r="D929"/>
      <c r="E929"/>
      <c r="F929"/>
      <c r="H929" s="5"/>
      <c r="I929" s="5"/>
      <c r="K929" s="6"/>
      <c r="L929" s="6"/>
      <c r="M929" s="6"/>
      <c r="N929" s="6"/>
      <c r="O929" s="5"/>
      <c r="P929" s="5"/>
      <c r="Q929" s="308"/>
      <c r="R929" s="292"/>
      <c r="S929" s="5"/>
      <c r="T929" s="5"/>
      <c r="U929" s="292"/>
      <c r="V929" s="5"/>
      <c r="W929"/>
      <c r="X929"/>
    </row>
    <row r="930" spans="1:24" s="4" customFormat="1" x14ac:dyDescent="0.2">
      <c r="A930" s="1"/>
      <c r="B930" s="3"/>
      <c r="C930" s="13"/>
      <c r="D930"/>
      <c r="E930"/>
      <c r="F930"/>
      <c r="H930" s="5"/>
      <c r="I930" s="5"/>
      <c r="K930" s="6"/>
      <c r="L930" s="6"/>
      <c r="M930" s="6"/>
      <c r="N930" s="6"/>
      <c r="O930" s="5"/>
      <c r="P930" s="5"/>
      <c r="Q930" s="308"/>
      <c r="R930" s="292"/>
      <c r="S930" s="5"/>
      <c r="T930" s="5"/>
      <c r="U930" s="292"/>
      <c r="V930" s="5"/>
      <c r="W930"/>
      <c r="X930"/>
    </row>
    <row r="931" spans="1:24" s="4" customFormat="1" x14ac:dyDescent="0.2">
      <c r="A931" s="1"/>
      <c r="B931" s="3"/>
      <c r="C931" s="13"/>
      <c r="D931"/>
      <c r="E931"/>
      <c r="F931"/>
      <c r="H931" s="5"/>
      <c r="I931" s="5"/>
      <c r="K931" s="6"/>
      <c r="L931" s="6"/>
      <c r="M931" s="6"/>
      <c r="N931" s="6"/>
      <c r="O931" s="5"/>
      <c r="P931" s="5"/>
      <c r="Q931" s="308"/>
      <c r="R931" s="292"/>
      <c r="S931" s="5"/>
      <c r="T931" s="5"/>
      <c r="U931" s="292"/>
      <c r="V931" s="5"/>
      <c r="W931"/>
      <c r="X931"/>
    </row>
    <row r="932" spans="1:24" s="4" customFormat="1" x14ac:dyDescent="0.2">
      <c r="A932" s="1"/>
      <c r="B932" s="3"/>
      <c r="C932" s="13"/>
      <c r="D932"/>
      <c r="E932"/>
      <c r="F932"/>
      <c r="H932" s="5"/>
      <c r="I932" s="5"/>
      <c r="K932" s="6"/>
      <c r="L932" s="6"/>
      <c r="M932" s="6"/>
      <c r="N932" s="6"/>
      <c r="O932" s="5"/>
      <c r="P932" s="5"/>
      <c r="Q932" s="308"/>
      <c r="R932" s="292"/>
      <c r="S932" s="5"/>
      <c r="T932" s="5"/>
      <c r="U932" s="292"/>
      <c r="V932" s="5"/>
      <c r="W932"/>
      <c r="X932"/>
    </row>
    <row r="933" spans="1:24" s="4" customFormat="1" x14ac:dyDescent="0.2">
      <c r="A933" s="1"/>
      <c r="B933" s="3"/>
      <c r="C933" s="13"/>
      <c r="D933"/>
      <c r="E933"/>
      <c r="F933"/>
      <c r="H933" s="5"/>
      <c r="I933" s="5"/>
      <c r="K933" s="6"/>
      <c r="L933" s="6"/>
      <c r="M933" s="6"/>
      <c r="N933" s="6"/>
      <c r="O933" s="5"/>
      <c r="P933" s="5"/>
      <c r="Q933" s="308"/>
      <c r="R933" s="292"/>
      <c r="S933" s="5"/>
      <c r="T933" s="5"/>
      <c r="U933" s="292"/>
      <c r="V933" s="5"/>
      <c r="W933"/>
      <c r="X933"/>
    </row>
    <row r="934" spans="1:24" s="4" customFormat="1" x14ac:dyDescent="0.2">
      <c r="A934" s="1"/>
      <c r="B934" s="3"/>
      <c r="C934" s="13"/>
      <c r="D934"/>
      <c r="E934"/>
      <c r="F934"/>
      <c r="H934" s="5"/>
      <c r="I934" s="5"/>
      <c r="K934" s="6"/>
      <c r="L934" s="6"/>
      <c r="M934" s="6"/>
      <c r="N934" s="6"/>
      <c r="O934" s="5"/>
      <c r="P934" s="5"/>
      <c r="Q934" s="308"/>
      <c r="R934" s="292"/>
      <c r="S934" s="5"/>
      <c r="T934" s="5"/>
      <c r="U934" s="292"/>
      <c r="V934" s="5"/>
      <c r="W934"/>
      <c r="X934"/>
    </row>
    <row r="935" spans="1:24" s="4" customFormat="1" x14ac:dyDescent="0.2">
      <c r="A935" s="1"/>
      <c r="B935" s="3"/>
      <c r="C935" s="13"/>
      <c r="D935"/>
      <c r="E935"/>
      <c r="F935"/>
      <c r="H935" s="5"/>
      <c r="I935" s="5"/>
      <c r="K935" s="6"/>
      <c r="L935" s="6"/>
      <c r="M935" s="6"/>
      <c r="N935" s="6"/>
      <c r="O935" s="5"/>
      <c r="P935" s="5"/>
      <c r="Q935" s="308"/>
      <c r="R935" s="292"/>
      <c r="S935" s="5"/>
      <c r="T935" s="5"/>
      <c r="U935" s="292"/>
      <c r="V935" s="5"/>
      <c r="W935"/>
      <c r="X935"/>
    </row>
    <row r="936" spans="1:24" s="4" customFormat="1" x14ac:dyDescent="0.2">
      <c r="A936" s="1"/>
      <c r="B936" s="3"/>
      <c r="C936" s="13"/>
      <c r="D936"/>
      <c r="E936"/>
      <c r="F936"/>
      <c r="H936" s="5"/>
      <c r="I936" s="5"/>
      <c r="K936" s="6"/>
      <c r="L936" s="6"/>
      <c r="M936" s="6"/>
      <c r="N936" s="6"/>
      <c r="O936" s="5"/>
      <c r="P936" s="5"/>
      <c r="Q936" s="308"/>
      <c r="R936" s="292"/>
      <c r="S936" s="5"/>
      <c r="T936" s="5"/>
      <c r="U936" s="292"/>
      <c r="V936" s="5"/>
      <c r="W936"/>
      <c r="X936"/>
    </row>
    <row r="937" spans="1:24" s="4" customFormat="1" x14ac:dyDescent="0.2">
      <c r="A937" s="1"/>
      <c r="B937" s="3"/>
      <c r="C937" s="13"/>
      <c r="D937"/>
      <c r="E937"/>
      <c r="F937"/>
      <c r="H937" s="5"/>
      <c r="I937" s="5"/>
      <c r="K937" s="6"/>
      <c r="L937" s="6"/>
      <c r="M937" s="6"/>
      <c r="N937" s="6"/>
      <c r="O937" s="5"/>
      <c r="P937" s="5"/>
      <c r="Q937" s="308"/>
      <c r="R937" s="292"/>
      <c r="S937" s="5"/>
      <c r="T937" s="5"/>
      <c r="U937" s="292"/>
      <c r="V937" s="5"/>
      <c r="W937"/>
      <c r="X937"/>
    </row>
    <row r="938" spans="1:24" s="4" customFormat="1" x14ac:dyDescent="0.2">
      <c r="A938" s="1"/>
      <c r="B938" s="3"/>
      <c r="C938" s="13"/>
      <c r="D938"/>
      <c r="E938"/>
      <c r="F938"/>
      <c r="H938" s="5"/>
      <c r="I938" s="5"/>
      <c r="K938" s="6"/>
      <c r="L938" s="6"/>
      <c r="M938" s="6"/>
      <c r="N938" s="6"/>
      <c r="O938" s="5"/>
      <c r="P938" s="5"/>
      <c r="Q938" s="308"/>
      <c r="R938" s="292"/>
      <c r="S938" s="5"/>
      <c r="T938" s="5"/>
      <c r="U938" s="292"/>
      <c r="V938" s="5"/>
      <c r="W938"/>
      <c r="X938"/>
    </row>
    <row r="939" spans="1:24" s="4" customFormat="1" x14ac:dyDescent="0.2">
      <c r="A939" s="1"/>
      <c r="B939" s="3"/>
      <c r="C939" s="13"/>
      <c r="D939"/>
      <c r="E939"/>
      <c r="F939"/>
      <c r="H939" s="5"/>
      <c r="I939" s="5"/>
      <c r="K939" s="6"/>
      <c r="L939" s="6"/>
      <c r="M939" s="6"/>
      <c r="N939" s="6"/>
      <c r="O939" s="5"/>
      <c r="P939" s="5"/>
      <c r="Q939" s="308"/>
      <c r="R939" s="292"/>
      <c r="S939" s="5"/>
      <c r="T939" s="5"/>
      <c r="U939" s="292"/>
      <c r="V939" s="5"/>
      <c r="W939"/>
      <c r="X939"/>
    </row>
    <row r="940" spans="1:24" s="4" customFormat="1" x14ac:dyDescent="0.2">
      <c r="A940" s="1"/>
      <c r="B940" s="3"/>
      <c r="C940" s="13"/>
      <c r="D940"/>
      <c r="E940"/>
      <c r="F940"/>
      <c r="H940" s="5"/>
      <c r="I940" s="5"/>
      <c r="K940" s="6"/>
      <c r="L940" s="6"/>
      <c r="M940" s="6"/>
      <c r="N940" s="6"/>
      <c r="O940" s="5"/>
      <c r="P940" s="5"/>
      <c r="Q940" s="308"/>
      <c r="R940" s="292"/>
      <c r="S940" s="5"/>
      <c r="T940" s="5"/>
      <c r="U940" s="292"/>
      <c r="V940" s="5"/>
      <c r="W940"/>
      <c r="X940"/>
    </row>
    <row r="941" spans="1:24" s="4" customFormat="1" x14ac:dyDescent="0.2">
      <c r="A941" s="1"/>
      <c r="B941" s="3"/>
      <c r="C941" s="13"/>
      <c r="D941"/>
      <c r="E941"/>
      <c r="F941"/>
      <c r="H941" s="5"/>
      <c r="I941" s="5"/>
      <c r="K941" s="6"/>
      <c r="L941" s="6"/>
      <c r="M941" s="6"/>
      <c r="N941" s="6"/>
      <c r="O941" s="5"/>
      <c r="P941" s="5"/>
      <c r="Q941" s="308"/>
      <c r="R941" s="292"/>
      <c r="S941" s="5"/>
      <c r="T941" s="5"/>
      <c r="U941" s="292"/>
      <c r="V941" s="5"/>
      <c r="W941"/>
      <c r="X941"/>
    </row>
    <row r="942" spans="1:24" s="4" customFormat="1" x14ac:dyDescent="0.2">
      <c r="A942" s="1"/>
      <c r="B942" s="3"/>
      <c r="C942" s="13"/>
      <c r="D942"/>
      <c r="E942"/>
      <c r="F942"/>
      <c r="H942" s="5"/>
      <c r="I942" s="5"/>
      <c r="K942" s="6"/>
      <c r="L942" s="6"/>
      <c r="M942" s="6"/>
      <c r="N942" s="6"/>
      <c r="O942" s="5"/>
      <c r="P942" s="5"/>
      <c r="Q942" s="308"/>
      <c r="R942" s="292"/>
      <c r="S942" s="5"/>
      <c r="T942" s="5"/>
      <c r="U942" s="292"/>
      <c r="V942" s="5"/>
      <c r="W942"/>
      <c r="X942"/>
    </row>
    <row r="943" spans="1:24" s="4" customFormat="1" x14ac:dyDescent="0.2">
      <c r="A943" s="1"/>
      <c r="B943" s="3"/>
      <c r="C943" s="13"/>
      <c r="D943"/>
      <c r="E943"/>
      <c r="F943"/>
      <c r="H943" s="5"/>
      <c r="I943" s="5"/>
      <c r="K943" s="6"/>
      <c r="L943" s="6"/>
      <c r="M943" s="6"/>
      <c r="N943" s="6"/>
      <c r="O943" s="5"/>
      <c r="P943" s="5"/>
      <c r="Q943" s="308"/>
      <c r="R943" s="292"/>
      <c r="S943" s="5"/>
      <c r="T943" s="5"/>
      <c r="U943" s="292"/>
      <c r="V943" s="5"/>
      <c r="W943"/>
      <c r="X943"/>
    </row>
    <row r="944" spans="1:24" s="4" customFormat="1" x14ac:dyDescent="0.2">
      <c r="A944" s="1"/>
      <c r="B944" s="3"/>
      <c r="C944" s="13"/>
      <c r="D944"/>
      <c r="E944"/>
      <c r="F944"/>
      <c r="H944" s="5"/>
      <c r="I944" s="5"/>
      <c r="K944" s="6"/>
      <c r="L944" s="6"/>
      <c r="M944" s="6"/>
      <c r="N944" s="6"/>
      <c r="O944" s="5"/>
      <c r="P944" s="5"/>
      <c r="Q944" s="308"/>
      <c r="R944" s="292"/>
      <c r="S944" s="5"/>
      <c r="T944" s="5"/>
      <c r="U944" s="292"/>
      <c r="V944" s="5"/>
      <c r="W944"/>
      <c r="X944"/>
    </row>
    <row r="945" spans="1:24" s="4" customFormat="1" x14ac:dyDescent="0.2">
      <c r="A945" s="1"/>
      <c r="B945" s="3"/>
      <c r="C945" s="13"/>
      <c r="D945"/>
      <c r="E945"/>
      <c r="F945"/>
      <c r="H945" s="5"/>
      <c r="I945" s="5"/>
      <c r="K945" s="6"/>
      <c r="L945" s="6"/>
      <c r="M945" s="6"/>
      <c r="N945" s="6"/>
      <c r="O945" s="5"/>
      <c r="P945" s="5"/>
      <c r="Q945" s="308"/>
      <c r="R945" s="292"/>
      <c r="S945" s="5"/>
      <c r="T945" s="5"/>
      <c r="U945" s="292"/>
      <c r="V945" s="5"/>
      <c r="W945"/>
      <c r="X945"/>
    </row>
    <row r="946" spans="1:24" s="4" customFormat="1" x14ac:dyDescent="0.2">
      <c r="A946" s="1"/>
      <c r="B946" s="3"/>
      <c r="C946" s="13"/>
      <c r="D946"/>
      <c r="E946"/>
      <c r="F946"/>
      <c r="H946" s="5"/>
      <c r="I946" s="5"/>
      <c r="K946" s="6"/>
      <c r="L946" s="6"/>
      <c r="M946" s="6"/>
      <c r="N946" s="6"/>
      <c r="O946" s="5"/>
      <c r="P946" s="5"/>
      <c r="Q946" s="308"/>
      <c r="R946" s="292"/>
      <c r="S946" s="5"/>
      <c r="T946" s="5"/>
      <c r="U946" s="292"/>
      <c r="V946" s="5"/>
      <c r="W946"/>
      <c r="X946"/>
    </row>
    <row r="947" spans="1:24" s="4" customFormat="1" x14ac:dyDescent="0.2">
      <c r="A947" s="1"/>
      <c r="B947" s="3"/>
      <c r="C947" s="13"/>
      <c r="D947"/>
      <c r="E947"/>
      <c r="F947"/>
      <c r="H947" s="5"/>
      <c r="I947" s="5"/>
      <c r="K947" s="6"/>
      <c r="L947" s="6"/>
      <c r="M947" s="6"/>
      <c r="N947" s="6"/>
      <c r="O947" s="5"/>
      <c r="P947" s="5"/>
      <c r="Q947" s="308"/>
      <c r="R947" s="292"/>
      <c r="S947" s="5"/>
      <c r="T947" s="5"/>
      <c r="U947" s="292"/>
      <c r="V947" s="5"/>
      <c r="W947"/>
      <c r="X947"/>
    </row>
    <row r="948" spans="1:24" s="4" customFormat="1" x14ac:dyDescent="0.2">
      <c r="A948" s="1"/>
      <c r="B948" s="3"/>
      <c r="C948" s="13"/>
      <c r="D948"/>
      <c r="E948"/>
      <c r="F948"/>
      <c r="H948" s="5"/>
      <c r="I948" s="5"/>
      <c r="K948" s="6"/>
      <c r="L948" s="6"/>
      <c r="M948" s="6"/>
      <c r="N948" s="6"/>
      <c r="O948" s="5"/>
      <c r="P948" s="5"/>
      <c r="Q948" s="308"/>
      <c r="R948" s="292"/>
      <c r="S948" s="5"/>
      <c r="T948" s="5"/>
      <c r="U948" s="292"/>
      <c r="V948" s="5"/>
      <c r="W948"/>
      <c r="X948"/>
    </row>
    <row r="949" spans="1:24" s="4" customFormat="1" x14ac:dyDescent="0.2">
      <c r="A949" s="1"/>
      <c r="B949" s="3"/>
      <c r="C949" s="13"/>
      <c r="D949"/>
      <c r="E949"/>
      <c r="F949"/>
      <c r="H949" s="5"/>
      <c r="I949" s="5"/>
      <c r="K949" s="6"/>
      <c r="L949" s="6"/>
      <c r="M949" s="6"/>
      <c r="N949" s="6"/>
      <c r="O949" s="5"/>
      <c r="P949" s="5"/>
      <c r="Q949" s="308"/>
      <c r="R949" s="292"/>
      <c r="S949" s="5"/>
      <c r="T949" s="5"/>
      <c r="U949" s="292"/>
      <c r="V949" s="5"/>
      <c r="W949"/>
      <c r="X949"/>
    </row>
    <row r="950" spans="1:24" s="4" customFormat="1" x14ac:dyDescent="0.2">
      <c r="A950" s="1"/>
      <c r="B950" s="3"/>
      <c r="C950" s="13"/>
      <c r="D950"/>
      <c r="E950"/>
      <c r="F950"/>
      <c r="H950" s="5"/>
      <c r="I950" s="5"/>
      <c r="K950" s="6"/>
      <c r="L950" s="6"/>
      <c r="M950" s="6"/>
      <c r="N950" s="6"/>
      <c r="O950" s="5"/>
      <c r="P950" s="5"/>
      <c r="Q950" s="308"/>
      <c r="R950" s="292"/>
      <c r="S950" s="5"/>
      <c r="T950" s="5"/>
      <c r="U950" s="292"/>
      <c r="V950" s="5"/>
      <c r="W950"/>
      <c r="X950"/>
    </row>
    <row r="951" spans="1:24" s="4" customFormat="1" x14ac:dyDescent="0.2">
      <c r="A951" s="1"/>
      <c r="B951" s="3"/>
      <c r="C951" s="13"/>
      <c r="D951"/>
      <c r="E951"/>
      <c r="F951"/>
      <c r="H951" s="5"/>
      <c r="I951" s="5"/>
      <c r="K951" s="6"/>
      <c r="L951" s="6"/>
      <c r="M951" s="6"/>
      <c r="N951" s="6"/>
      <c r="O951" s="5"/>
      <c r="P951" s="5"/>
      <c r="Q951" s="308"/>
      <c r="R951" s="292"/>
      <c r="S951" s="5"/>
      <c r="T951" s="5"/>
      <c r="U951" s="292"/>
      <c r="V951" s="5"/>
      <c r="W951"/>
      <c r="X951"/>
    </row>
    <row r="952" spans="1:24" s="4" customFormat="1" x14ac:dyDescent="0.2">
      <c r="A952" s="1"/>
      <c r="B952" s="3"/>
      <c r="C952" s="13"/>
      <c r="D952"/>
      <c r="E952"/>
      <c r="F952"/>
      <c r="H952" s="5"/>
      <c r="I952" s="5"/>
      <c r="K952" s="6"/>
      <c r="L952" s="6"/>
      <c r="M952" s="6"/>
      <c r="N952" s="6"/>
      <c r="O952" s="5"/>
      <c r="P952" s="5"/>
      <c r="Q952" s="308"/>
      <c r="R952" s="292"/>
      <c r="S952" s="5"/>
      <c r="T952" s="5"/>
      <c r="U952" s="292"/>
      <c r="V952" s="5"/>
      <c r="W952"/>
      <c r="X952"/>
    </row>
    <row r="953" spans="1:24" s="4" customFormat="1" x14ac:dyDescent="0.2">
      <c r="A953" s="1"/>
      <c r="B953" s="3"/>
      <c r="C953" s="13"/>
      <c r="D953"/>
      <c r="E953"/>
      <c r="F953"/>
      <c r="H953" s="5"/>
      <c r="I953" s="5"/>
      <c r="K953" s="6"/>
      <c r="L953" s="6"/>
      <c r="M953" s="6"/>
      <c r="N953" s="6"/>
      <c r="O953" s="5"/>
      <c r="P953" s="5"/>
      <c r="Q953" s="308"/>
      <c r="R953" s="292"/>
      <c r="S953" s="5"/>
      <c r="T953" s="5"/>
      <c r="U953" s="292"/>
      <c r="V953" s="5"/>
      <c r="W953"/>
      <c r="X953"/>
    </row>
    <row r="954" spans="1:24" s="4" customFormat="1" x14ac:dyDescent="0.2">
      <c r="A954" s="1"/>
      <c r="B954" s="3"/>
      <c r="C954" s="13"/>
      <c r="D954"/>
      <c r="E954"/>
      <c r="F954"/>
      <c r="H954" s="5"/>
      <c r="I954" s="5"/>
      <c r="K954" s="6"/>
      <c r="L954" s="6"/>
      <c r="M954" s="6"/>
      <c r="N954" s="6"/>
      <c r="O954" s="5"/>
      <c r="P954" s="5"/>
      <c r="Q954" s="308"/>
      <c r="R954" s="292"/>
      <c r="S954" s="5"/>
      <c r="T954" s="5"/>
      <c r="U954" s="292"/>
      <c r="V954" s="5"/>
      <c r="W954"/>
      <c r="X954"/>
    </row>
    <row r="955" spans="1:24" s="4" customFormat="1" x14ac:dyDescent="0.2">
      <c r="A955" s="1"/>
      <c r="B955" s="3"/>
      <c r="C955" s="13"/>
      <c r="D955"/>
      <c r="E955"/>
      <c r="F955"/>
      <c r="H955" s="5"/>
      <c r="I955" s="5"/>
      <c r="K955" s="6"/>
      <c r="L955" s="6"/>
      <c r="M955" s="6"/>
      <c r="N955" s="6"/>
      <c r="O955" s="5"/>
      <c r="P955" s="5"/>
      <c r="Q955" s="308"/>
      <c r="R955" s="292"/>
      <c r="S955" s="5"/>
      <c r="T955" s="5"/>
      <c r="U955" s="292"/>
      <c r="V955" s="5"/>
      <c r="W955"/>
      <c r="X955"/>
    </row>
    <row r="956" spans="1:24" s="4" customFormat="1" x14ac:dyDescent="0.2">
      <c r="A956" s="1"/>
      <c r="B956" s="3"/>
      <c r="C956" s="13"/>
      <c r="D956"/>
      <c r="E956"/>
      <c r="F956"/>
      <c r="H956" s="5"/>
      <c r="I956" s="5"/>
      <c r="K956" s="6"/>
      <c r="L956" s="6"/>
      <c r="M956" s="6"/>
      <c r="N956" s="6"/>
      <c r="O956" s="5"/>
      <c r="P956" s="5"/>
      <c r="Q956" s="308"/>
      <c r="R956" s="292"/>
      <c r="S956" s="5"/>
      <c r="T956" s="5"/>
      <c r="U956" s="292"/>
      <c r="V956" s="5"/>
      <c r="W956"/>
      <c r="X956"/>
    </row>
    <row r="957" spans="1:24" s="4" customFormat="1" x14ac:dyDescent="0.2">
      <c r="A957" s="1"/>
      <c r="B957" s="3"/>
      <c r="C957" s="13"/>
      <c r="D957"/>
      <c r="E957"/>
      <c r="F957"/>
      <c r="H957" s="5"/>
      <c r="I957" s="5"/>
      <c r="K957" s="6"/>
      <c r="L957" s="6"/>
      <c r="M957" s="6"/>
      <c r="N957" s="6"/>
      <c r="O957" s="5"/>
      <c r="P957" s="5"/>
      <c r="Q957" s="308"/>
      <c r="R957" s="292"/>
      <c r="S957" s="5"/>
      <c r="T957" s="5"/>
      <c r="U957" s="292"/>
      <c r="V957" s="5"/>
      <c r="W957"/>
      <c r="X957"/>
    </row>
    <row r="958" spans="1:24" s="4" customFormat="1" x14ac:dyDescent="0.2">
      <c r="A958" s="1"/>
      <c r="B958" s="3"/>
      <c r="C958" s="13"/>
      <c r="D958"/>
      <c r="E958"/>
      <c r="F958"/>
      <c r="H958" s="5"/>
      <c r="I958" s="5"/>
      <c r="K958" s="6"/>
      <c r="L958" s="6"/>
      <c r="M958" s="6"/>
      <c r="N958" s="6"/>
      <c r="O958" s="5"/>
      <c r="P958" s="5"/>
      <c r="Q958" s="308"/>
      <c r="R958" s="292"/>
      <c r="S958" s="5"/>
      <c r="T958" s="5"/>
      <c r="U958" s="292"/>
      <c r="V958" s="5"/>
      <c r="W958"/>
      <c r="X958"/>
    </row>
    <row r="959" spans="1:24" s="4" customFormat="1" x14ac:dyDescent="0.2">
      <c r="A959" s="1"/>
      <c r="B959" s="3"/>
      <c r="C959" s="13"/>
      <c r="D959"/>
      <c r="E959"/>
      <c r="F959"/>
      <c r="H959" s="5"/>
      <c r="I959" s="5"/>
      <c r="K959" s="6"/>
      <c r="L959" s="6"/>
      <c r="M959" s="6"/>
      <c r="N959" s="6"/>
      <c r="O959" s="5"/>
      <c r="P959" s="5"/>
      <c r="Q959" s="308"/>
      <c r="R959" s="292"/>
      <c r="S959" s="5"/>
      <c r="T959" s="5"/>
      <c r="U959" s="292"/>
      <c r="V959" s="5"/>
      <c r="W959"/>
      <c r="X959"/>
    </row>
    <row r="960" spans="1:24" s="4" customFormat="1" x14ac:dyDescent="0.2">
      <c r="A960" s="1"/>
      <c r="B960" s="3"/>
      <c r="C960" s="13"/>
      <c r="D960"/>
      <c r="E960"/>
      <c r="F960"/>
      <c r="H960" s="5"/>
      <c r="I960" s="5"/>
      <c r="K960" s="6"/>
      <c r="L960" s="6"/>
      <c r="M960" s="6"/>
      <c r="N960" s="6"/>
      <c r="O960" s="5"/>
      <c r="P960" s="5"/>
      <c r="Q960" s="308"/>
      <c r="R960" s="292"/>
      <c r="S960" s="5"/>
      <c r="T960" s="5"/>
      <c r="U960" s="292"/>
      <c r="V960" s="5"/>
      <c r="W960"/>
      <c r="X960"/>
    </row>
    <row r="961" spans="1:24" s="4" customFormat="1" x14ac:dyDescent="0.2">
      <c r="A961" s="1"/>
      <c r="B961" s="3"/>
      <c r="C961" s="13"/>
      <c r="D961"/>
      <c r="E961"/>
      <c r="F961"/>
      <c r="H961" s="5"/>
      <c r="I961" s="5"/>
      <c r="K961" s="6"/>
      <c r="L961" s="6"/>
      <c r="M961" s="6"/>
      <c r="N961" s="6"/>
      <c r="O961" s="5"/>
      <c r="P961" s="5"/>
      <c r="Q961" s="308"/>
      <c r="R961" s="292"/>
      <c r="S961" s="5"/>
      <c r="T961" s="5"/>
      <c r="U961" s="292"/>
      <c r="V961" s="5"/>
      <c r="W961"/>
      <c r="X961"/>
    </row>
    <row r="962" spans="1:24" s="4" customFormat="1" x14ac:dyDescent="0.2">
      <c r="A962" s="1"/>
      <c r="B962" s="3"/>
      <c r="C962" s="13"/>
      <c r="D962"/>
      <c r="E962"/>
      <c r="F962"/>
      <c r="H962" s="5"/>
      <c r="I962" s="5"/>
      <c r="K962" s="6"/>
      <c r="L962" s="6"/>
      <c r="M962" s="6"/>
      <c r="N962" s="6"/>
      <c r="O962" s="5"/>
      <c r="P962" s="5"/>
      <c r="Q962" s="308"/>
      <c r="R962" s="292"/>
      <c r="S962" s="5"/>
      <c r="T962" s="5"/>
      <c r="U962" s="292"/>
      <c r="V962" s="5"/>
      <c r="W962"/>
      <c r="X962"/>
    </row>
    <row r="963" spans="1:24" s="4" customFormat="1" x14ac:dyDescent="0.2">
      <c r="A963" s="1"/>
      <c r="B963" s="3"/>
      <c r="C963" s="13"/>
      <c r="D963"/>
      <c r="E963"/>
      <c r="F963"/>
      <c r="H963" s="5"/>
      <c r="I963" s="5"/>
      <c r="K963" s="6"/>
      <c r="L963" s="6"/>
      <c r="M963" s="6"/>
      <c r="N963" s="6"/>
      <c r="O963" s="5"/>
      <c r="P963" s="5"/>
      <c r="Q963" s="308"/>
      <c r="R963" s="292"/>
      <c r="S963" s="5"/>
      <c r="T963" s="5"/>
      <c r="U963" s="292"/>
      <c r="V963" s="5"/>
      <c r="W963"/>
      <c r="X963"/>
    </row>
    <row r="964" spans="1:24" s="4" customFormat="1" x14ac:dyDescent="0.2">
      <c r="A964" s="1"/>
      <c r="B964" s="3"/>
      <c r="C964" s="13"/>
      <c r="D964"/>
      <c r="E964"/>
      <c r="F964"/>
      <c r="H964" s="5"/>
      <c r="I964" s="5"/>
      <c r="K964" s="6"/>
      <c r="L964" s="6"/>
      <c r="M964" s="6"/>
      <c r="N964" s="6"/>
      <c r="O964" s="5"/>
      <c r="P964" s="5"/>
      <c r="Q964" s="308"/>
      <c r="R964" s="292"/>
      <c r="S964" s="5"/>
      <c r="T964" s="5"/>
      <c r="U964" s="292"/>
      <c r="V964" s="5"/>
      <c r="W964"/>
      <c r="X964"/>
    </row>
    <row r="965" spans="1:24" s="4" customFormat="1" x14ac:dyDescent="0.2">
      <c r="A965" s="1"/>
      <c r="B965" s="3"/>
      <c r="C965" s="13"/>
      <c r="D965"/>
      <c r="E965"/>
      <c r="F965"/>
      <c r="H965" s="5"/>
      <c r="I965" s="5"/>
      <c r="K965" s="6"/>
      <c r="L965" s="6"/>
      <c r="M965" s="6"/>
      <c r="N965" s="6"/>
      <c r="O965" s="5"/>
      <c r="P965" s="5"/>
      <c r="Q965" s="308"/>
      <c r="R965" s="292"/>
      <c r="S965" s="5"/>
      <c r="T965" s="5"/>
      <c r="U965" s="292"/>
      <c r="V965" s="5"/>
      <c r="W965"/>
      <c r="X965"/>
    </row>
    <row r="966" spans="1:24" s="4" customFormat="1" x14ac:dyDescent="0.2">
      <c r="A966" s="1"/>
      <c r="B966" s="3"/>
      <c r="C966" s="13"/>
      <c r="D966"/>
      <c r="E966"/>
      <c r="F966"/>
      <c r="H966" s="5"/>
      <c r="I966" s="5"/>
      <c r="K966" s="6"/>
      <c r="L966" s="6"/>
      <c r="M966" s="6"/>
      <c r="N966" s="6"/>
      <c r="O966" s="5"/>
      <c r="P966" s="5"/>
      <c r="Q966" s="308"/>
      <c r="R966" s="292"/>
      <c r="S966" s="5"/>
      <c r="T966" s="5"/>
      <c r="U966" s="292"/>
      <c r="V966" s="5"/>
      <c r="W966"/>
      <c r="X966"/>
    </row>
    <row r="967" spans="1:24" s="4" customFormat="1" x14ac:dyDescent="0.2">
      <c r="A967" s="1"/>
      <c r="B967" s="3"/>
      <c r="C967" s="13"/>
      <c r="D967"/>
      <c r="E967"/>
      <c r="F967"/>
      <c r="H967" s="5"/>
      <c r="I967" s="5"/>
      <c r="K967" s="6"/>
      <c r="L967" s="6"/>
      <c r="M967" s="6"/>
      <c r="N967" s="6"/>
      <c r="O967" s="5"/>
      <c r="P967" s="5"/>
      <c r="Q967" s="308"/>
      <c r="R967" s="292"/>
      <c r="S967" s="5"/>
      <c r="T967" s="5"/>
      <c r="U967" s="292"/>
      <c r="V967" s="5"/>
      <c r="W967"/>
      <c r="X967"/>
    </row>
    <row r="968" spans="1:24" s="4" customFormat="1" x14ac:dyDescent="0.2">
      <c r="A968" s="1"/>
      <c r="B968" s="3"/>
      <c r="C968" s="13"/>
      <c r="D968"/>
      <c r="E968"/>
      <c r="F968"/>
      <c r="H968" s="5"/>
      <c r="I968" s="5"/>
      <c r="K968" s="6"/>
      <c r="L968" s="6"/>
      <c r="M968" s="6"/>
      <c r="N968" s="6"/>
      <c r="O968" s="5"/>
      <c r="P968" s="5"/>
      <c r="Q968" s="308"/>
      <c r="R968" s="292"/>
      <c r="S968" s="5"/>
      <c r="T968" s="5"/>
      <c r="U968" s="292"/>
      <c r="V968" s="5"/>
      <c r="W968"/>
      <c r="X968"/>
    </row>
    <row r="969" spans="1:24" s="4" customFormat="1" x14ac:dyDescent="0.2">
      <c r="A969" s="1"/>
      <c r="B969" s="3"/>
      <c r="C969" s="13"/>
      <c r="D969"/>
      <c r="E969"/>
      <c r="F969"/>
      <c r="H969" s="5"/>
      <c r="I969" s="5"/>
      <c r="K969" s="6"/>
      <c r="L969" s="6"/>
      <c r="M969" s="6"/>
      <c r="N969" s="6"/>
      <c r="O969" s="5"/>
      <c r="P969" s="5"/>
      <c r="Q969" s="308"/>
      <c r="R969" s="292"/>
      <c r="S969" s="5"/>
      <c r="T969" s="5"/>
      <c r="U969" s="292"/>
      <c r="V969" s="5"/>
      <c r="W969"/>
      <c r="X969"/>
    </row>
    <row r="970" spans="1:24" s="4" customFormat="1" x14ac:dyDescent="0.2">
      <c r="A970" s="1"/>
      <c r="B970" s="3"/>
      <c r="C970" s="13"/>
      <c r="D970"/>
      <c r="E970"/>
      <c r="F970"/>
      <c r="H970" s="5"/>
      <c r="I970" s="5"/>
      <c r="K970" s="6"/>
      <c r="L970" s="6"/>
      <c r="M970" s="6"/>
      <c r="N970" s="6"/>
      <c r="O970" s="5"/>
      <c r="P970" s="5"/>
      <c r="Q970" s="308"/>
      <c r="R970" s="292"/>
      <c r="S970" s="5"/>
      <c r="T970" s="5"/>
      <c r="U970" s="292"/>
      <c r="V970" s="5"/>
      <c r="W970"/>
      <c r="X970"/>
    </row>
    <row r="971" spans="1:24" s="4" customFormat="1" x14ac:dyDescent="0.2">
      <c r="A971" s="1"/>
      <c r="B971" s="3"/>
      <c r="C971" s="13"/>
      <c r="D971"/>
      <c r="E971"/>
      <c r="F971"/>
      <c r="H971" s="5"/>
      <c r="I971" s="5"/>
      <c r="K971" s="6"/>
      <c r="L971" s="6"/>
      <c r="M971" s="6"/>
      <c r="N971" s="6"/>
      <c r="O971" s="5"/>
      <c r="P971" s="5"/>
      <c r="Q971" s="308"/>
      <c r="R971" s="292"/>
      <c r="S971" s="5"/>
      <c r="T971" s="5"/>
      <c r="U971" s="292"/>
      <c r="V971" s="5"/>
      <c r="W971"/>
      <c r="X971"/>
    </row>
    <row r="972" spans="1:24" s="4" customFormat="1" x14ac:dyDescent="0.2">
      <c r="A972" s="1"/>
      <c r="B972" s="3"/>
      <c r="C972" s="13"/>
      <c r="D972"/>
      <c r="E972"/>
      <c r="F972"/>
      <c r="H972" s="5"/>
      <c r="I972" s="5"/>
      <c r="K972" s="6"/>
      <c r="L972" s="6"/>
      <c r="M972" s="6"/>
      <c r="N972" s="6"/>
      <c r="O972" s="5"/>
      <c r="P972" s="5"/>
      <c r="Q972" s="308"/>
      <c r="R972" s="292"/>
      <c r="S972" s="5"/>
      <c r="T972" s="5"/>
      <c r="U972" s="292"/>
      <c r="V972" s="5"/>
      <c r="W972"/>
      <c r="X972"/>
    </row>
    <row r="973" spans="1:24" s="4" customFormat="1" x14ac:dyDescent="0.2">
      <c r="A973" s="1"/>
      <c r="B973" s="3"/>
      <c r="C973" s="13"/>
      <c r="D973"/>
      <c r="E973"/>
      <c r="F973"/>
      <c r="H973" s="5"/>
      <c r="I973" s="5"/>
      <c r="K973" s="6"/>
      <c r="L973" s="6"/>
      <c r="M973" s="6"/>
      <c r="N973" s="6"/>
      <c r="O973" s="5"/>
      <c r="P973" s="5"/>
      <c r="Q973" s="308"/>
      <c r="R973" s="292"/>
      <c r="S973" s="5"/>
      <c r="T973" s="5"/>
      <c r="U973" s="292"/>
      <c r="V973" s="5"/>
      <c r="W973"/>
      <c r="X973"/>
    </row>
    <row r="974" spans="1:24" s="4" customFormat="1" x14ac:dyDescent="0.2">
      <c r="A974" s="1"/>
      <c r="B974" s="3"/>
      <c r="C974" s="13"/>
      <c r="D974"/>
      <c r="E974"/>
      <c r="F974"/>
      <c r="H974" s="5"/>
      <c r="I974" s="5"/>
      <c r="K974" s="6"/>
      <c r="L974" s="6"/>
      <c r="M974" s="6"/>
      <c r="N974" s="6"/>
      <c r="O974" s="5"/>
      <c r="P974" s="5"/>
      <c r="Q974" s="308"/>
      <c r="R974" s="292"/>
      <c r="S974" s="5"/>
      <c r="T974" s="5"/>
      <c r="U974" s="292"/>
      <c r="V974" s="5"/>
      <c r="W974"/>
      <c r="X974"/>
    </row>
    <row r="975" spans="1:24" s="4" customFormat="1" x14ac:dyDescent="0.2">
      <c r="A975" s="1"/>
      <c r="B975" s="3"/>
      <c r="C975" s="13"/>
      <c r="D975"/>
      <c r="E975"/>
      <c r="F975"/>
      <c r="H975" s="5"/>
      <c r="I975" s="5"/>
      <c r="K975" s="6"/>
      <c r="L975" s="6"/>
      <c r="M975" s="6"/>
      <c r="N975" s="6"/>
      <c r="O975" s="5"/>
      <c r="P975" s="5"/>
      <c r="Q975" s="308"/>
      <c r="R975" s="292"/>
      <c r="S975" s="5"/>
      <c r="T975" s="5"/>
      <c r="U975" s="292"/>
      <c r="V975" s="5"/>
      <c r="W975"/>
      <c r="X975"/>
    </row>
    <row r="976" spans="1:24" s="4" customFormat="1" x14ac:dyDescent="0.2">
      <c r="A976" s="1"/>
      <c r="B976" s="3"/>
      <c r="C976" s="13"/>
      <c r="D976"/>
      <c r="E976"/>
      <c r="F976"/>
      <c r="H976" s="5"/>
      <c r="I976" s="5"/>
      <c r="K976" s="6"/>
      <c r="L976" s="6"/>
      <c r="M976" s="6"/>
      <c r="N976" s="6"/>
      <c r="O976" s="5"/>
      <c r="P976" s="5"/>
      <c r="Q976" s="308"/>
      <c r="R976" s="292"/>
      <c r="S976" s="5"/>
      <c r="T976" s="5"/>
      <c r="U976" s="292"/>
      <c r="V976" s="5"/>
      <c r="W976"/>
      <c r="X976"/>
    </row>
    <row r="977" spans="1:24" s="4" customFormat="1" x14ac:dyDescent="0.2">
      <c r="A977" s="1"/>
      <c r="B977" s="3"/>
      <c r="C977" s="13"/>
      <c r="D977"/>
      <c r="E977"/>
      <c r="F977"/>
      <c r="H977" s="5"/>
      <c r="I977" s="5"/>
      <c r="K977" s="6"/>
      <c r="L977" s="6"/>
      <c r="M977" s="6"/>
      <c r="N977" s="6"/>
      <c r="O977" s="5"/>
      <c r="P977" s="5"/>
      <c r="Q977" s="308"/>
      <c r="R977" s="292"/>
      <c r="S977" s="5"/>
      <c r="T977" s="5"/>
      <c r="U977" s="292"/>
      <c r="V977" s="5"/>
      <c r="W977"/>
      <c r="X977"/>
    </row>
    <row r="978" spans="1:24" s="4" customFormat="1" x14ac:dyDescent="0.2">
      <c r="A978" s="1"/>
      <c r="B978" s="3"/>
      <c r="C978" s="13"/>
      <c r="D978"/>
      <c r="E978"/>
      <c r="F978"/>
      <c r="H978" s="5"/>
      <c r="I978" s="5"/>
      <c r="K978" s="6"/>
      <c r="L978" s="6"/>
      <c r="M978" s="6"/>
      <c r="N978" s="6"/>
      <c r="O978" s="5"/>
      <c r="P978" s="5"/>
      <c r="Q978" s="308"/>
      <c r="R978" s="292"/>
      <c r="S978" s="5"/>
      <c r="T978" s="5"/>
      <c r="U978" s="292"/>
      <c r="V978" s="5"/>
      <c r="W978"/>
      <c r="X978"/>
    </row>
    <row r="979" spans="1:24" s="4" customFormat="1" x14ac:dyDescent="0.2">
      <c r="A979" s="1"/>
      <c r="B979" s="3"/>
      <c r="C979" s="13"/>
      <c r="D979"/>
      <c r="E979"/>
      <c r="F979"/>
      <c r="H979" s="5"/>
      <c r="I979" s="5"/>
      <c r="K979" s="6"/>
      <c r="L979" s="6"/>
      <c r="M979" s="6"/>
      <c r="N979" s="6"/>
      <c r="O979" s="5"/>
      <c r="P979" s="5"/>
      <c r="Q979" s="308"/>
      <c r="R979" s="292"/>
      <c r="S979" s="5"/>
      <c r="T979" s="5"/>
      <c r="U979" s="292"/>
      <c r="V979" s="5"/>
      <c r="W979"/>
      <c r="X979"/>
    </row>
    <row r="980" spans="1:24" s="4" customFormat="1" x14ac:dyDescent="0.2">
      <c r="A980" s="1"/>
      <c r="B980" s="3"/>
      <c r="C980" s="13"/>
      <c r="D980"/>
      <c r="E980"/>
      <c r="F980"/>
      <c r="H980" s="5"/>
      <c r="I980" s="5"/>
      <c r="K980" s="6"/>
      <c r="L980" s="6"/>
      <c r="M980" s="6"/>
      <c r="N980" s="6"/>
      <c r="O980" s="5"/>
      <c r="P980" s="5"/>
      <c r="Q980" s="308"/>
      <c r="R980" s="292"/>
      <c r="S980" s="5"/>
      <c r="T980" s="5"/>
      <c r="U980" s="292"/>
      <c r="V980" s="5"/>
      <c r="W980"/>
      <c r="X980"/>
    </row>
    <row r="981" spans="1:24" s="4" customFormat="1" x14ac:dyDescent="0.2">
      <c r="A981" s="1"/>
      <c r="B981" s="3"/>
      <c r="C981" s="13"/>
      <c r="D981"/>
      <c r="E981"/>
      <c r="F981"/>
      <c r="H981" s="5"/>
      <c r="I981" s="5"/>
      <c r="K981" s="6"/>
      <c r="L981" s="6"/>
      <c r="M981" s="6"/>
      <c r="N981" s="6"/>
      <c r="O981" s="5"/>
      <c r="P981" s="5"/>
      <c r="Q981" s="308"/>
      <c r="R981" s="292"/>
      <c r="S981" s="5"/>
      <c r="T981" s="5"/>
      <c r="U981" s="292"/>
      <c r="V981" s="5"/>
      <c r="W981"/>
      <c r="X981"/>
    </row>
    <row r="982" spans="1:24" s="4" customFormat="1" x14ac:dyDescent="0.2">
      <c r="A982" s="1"/>
      <c r="B982" s="3"/>
      <c r="C982" s="13"/>
      <c r="D982"/>
      <c r="E982"/>
      <c r="F982"/>
      <c r="H982" s="5"/>
      <c r="I982" s="5"/>
      <c r="K982" s="6"/>
      <c r="L982" s="6"/>
      <c r="M982" s="6"/>
      <c r="N982" s="6"/>
      <c r="O982" s="5"/>
      <c r="P982" s="5"/>
      <c r="Q982" s="308"/>
      <c r="R982" s="292"/>
      <c r="S982" s="5"/>
      <c r="T982" s="5"/>
      <c r="U982" s="292"/>
      <c r="V982" s="5"/>
      <c r="W982"/>
      <c r="X982"/>
    </row>
    <row r="983" spans="1:24" s="4" customFormat="1" x14ac:dyDescent="0.2">
      <c r="A983" s="1"/>
      <c r="B983" s="3"/>
      <c r="C983" s="13"/>
      <c r="D983"/>
      <c r="E983"/>
      <c r="F983"/>
      <c r="H983" s="5"/>
      <c r="I983" s="5"/>
      <c r="K983" s="6"/>
      <c r="L983" s="6"/>
      <c r="M983" s="6"/>
      <c r="N983" s="6"/>
      <c r="O983" s="5"/>
      <c r="P983" s="5"/>
      <c r="Q983" s="308"/>
      <c r="R983" s="292"/>
      <c r="S983" s="5"/>
      <c r="T983" s="5"/>
      <c r="U983" s="292"/>
      <c r="V983" s="5"/>
      <c r="W983"/>
      <c r="X983"/>
    </row>
    <row r="984" spans="1:24" s="4" customFormat="1" x14ac:dyDescent="0.2">
      <c r="A984" s="1"/>
      <c r="B984" s="3"/>
      <c r="C984" s="13"/>
      <c r="D984"/>
      <c r="E984"/>
      <c r="F984"/>
      <c r="H984" s="5"/>
      <c r="I984" s="5"/>
      <c r="K984" s="6"/>
      <c r="L984" s="6"/>
      <c r="M984" s="6"/>
      <c r="N984" s="6"/>
      <c r="O984" s="5"/>
      <c r="P984" s="5"/>
      <c r="Q984" s="308"/>
      <c r="R984" s="292"/>
      <c r="S984" s="5"/>
      <c r="T984" s="5"/>
      <c r="U984" s="292"/>
      <c r="V984" s="5"/>
      <c r="W984"/>
      <c r="X984"/>
    </row>
    <row r="985" spans="1:24" s="4" customFormat="1" x14ac:dyDescent="0.2">
      <c r="A985" s="1"/>
      <c r="B985" s="3"/>
      <c r="C985" s="13"/>
      <c r="D985"/>
      <c r="E985"/>
      <c r="F985"/>
      <c r="H985" s="5"/>
      <c r="I985" s="5"/>
      <c r="K985" s="6"/>
      <c r="L985" s="6"/>
      <c r="M985" s="6"/>
      <c r="N985" s="6"/>
      <c r="O985" s="5"/>
      <c r="P985" s="5"/>
      <c r="Q985" s="308"/>
      <c r="R985" s="292"/>
      <c r="S985" s="5"/>
      <c r="T985" s="5"/>
      <c r="U985" s="292"/>
      <c r="V985" s="5"/>
      <c r="W985"/>
      <c r="X985"/>
    </row>
    <row r="986" spans="1:24" s="4" customFormat="1" x14ac:dyDescent="0.2">
      <c r="A986" s="1"/>
      <c r="B986" s="3"/>
      <c r="C986" s="13"/>
      <c r="D986"/>
      <c r="E986"/>
      <c r="F986"/>
      <c r="H986" s="5"/>
      <c r="I986" s="5"/>
      <c r="K986" s="6"/>
      <c r="L986" s="6"/>
      <c r="M986" s="6"/>
      <c r="N986" s="6"/>
      <c r="O986" s="5"/>
      <c r="P986" s="5"/>
      <c r="Q986" s="308"/>
      <c r="R986" s="292"/>
      <c r="S986" s="5"/>
      <c r="T986" s="5"/>
      <c r="U986" s="292"/>
      <c r="V986" s="5"/>
      <c r="W986"/>
      <c r="X986"/>
    </row>
    <row r="987" spans="1:24" s="4" customFormat="1" x14ac:dyDescent="0.2">
      <c r="A987" s="1"/>
      <c r="B987" s="3"/>
      <c r="C987" s="13"/>
      <c r="D987"/>
      <c r="E987"/>
      <c r="F987"/>
      <c r="H987" s="5"/>
      <c r="I987" s="5"/>
      <c r="K987" s="6"/>
      <c r="L987" s="6"/>
      <c r="M987" s="6"/>
      <c r="N987" s="6"/>
      <c r="O987" s="5"/>
      <c r="P987" s="5"/>
      <c r="Q987" s="308"/>
      <c r="R987" s="292"/>
      <c r="S987" s="5"/>
      <c r="T987" s="5"/>
      <c r="U987" s="292"/>
      <c r="V987" s="5"/>
      <c r="W987"/>
      <c r="X987"/>
    </row>
    <row r="988" spans="1:24" s="4" customFormat="1" x14ac:dyDescent="0.2">
      <c r="A988" s="1"/>
      <c r="B988" s="3"/>
      <c r="C988" s="13"/>
      <c r="D988"/>
      <c r="E988"/>
      <c r="F988"/>
      <c r="H988" s="5"/>
      <c r="I988" s="5"/>
      <c r="K988" s="6"/>
      <c r="L988" s="6"/>
      <c r="M988" s="6"/>
      <c r="N988" s="6"/>
      <c r="O988" s="5"/>
      <c r="P988" s="5"/>
      <c r="Q988" s="308"/>
      <c r="R988" s="292"/>
      <c r="S988" s="5"/>
      <c r="T988" s="5"/>
      <c r="U988" s="292"/>
      <c r="V988" s="5"/>
      <c r="W988"/>
      <c r="X988"/>
    </row>
    <row r="989" spans="1:24" s="4" customFormat="1" x14ac:dyDescent="0.2">
      <c r="A989" s="1"/>
      <c r="B989" s="3"/>
      <c r="C989" s="13"/>
      <c r="D989"/>
      <c r="E989"/>
      <c r="F989"/>
      <c r="H989" s="5"/>
      <c r="I989" s="5"/>
      <c r="K989" s="6"/>
      <c r="L989" s="6"/>
      <c r="M989" s="6"/>
      <c r="N989" s="6"/>
      <c r="O989" s="5"/>
      <c r="P989" s="5"/>
      <c r="Q989" s="308"/>
      <c r="R989" s="292"/>
      <c r="S989" s="5"/>
      <c r="T989" s="5"/>
      <c r="U989" s="292"/>
      <c r="V989" s="5"/>
      <c r="W989"/>
      <c r="X989"/>
    </row>
    <row r="990" spans="1:24" s="4" customFormat="1" x14ac:dyDescent="0.2">
      <c r="A990" s="1"/>
      <c r="B990" s="3"/>
      <c r="C990" s="13"/>
      <c r="D990"/>
      <c r="E990"/>
      <c r="F990"/>
      <c r="H990" s="5"/>
      <c r="I990" s="5"/>
      <c r="K990" s="6"/>
      <c r="L990" s="6"/>
      <c r="M990" s="6"/>
      <c r="N990" s="6"/>
      <c r="O990" s="5"/>
      <c r="P990" s="5"/>
      <c r="Q990" s="308"/>
      <c r="R990" s="292"/>
      <c r="S990" s="5"/>
      <c r="T990" s="5"/>
      <c r="U990" s="292"/>
      <c r="V990" s="5"/>
      <c r="W990"/>
      <c r="X990"/>
    </row>
    <row r="991" spans="1:24" s="4" customFormat="1" x14ac:dyDescent="0.2">
      <c r="A991" s="1"/>
      <c r="B991" s="3"/>
      <c r="C991" s="13"/>
      <c r="D991"/>
      <c r="E991"/>
      <c r="F991"/>
      <c r="H991" s="5"/>
      <c r="I991" s="5"/>
      <c r="K991" s="6"/>
      <c r="L991" s="6"/>
      <c r="M991" s="6"/>
      <c r="N991" s="6"/>
      <c r="O991" s="5"/>
      <c r="P991" s="5"/>
      <c r="Q991" s="308"/>
      <c r="R991" s="292"/>
      <c r="S991" s="5"/>
      <c r="T991" s="5"/>
      <c r="U991" s="292"/>
      <c r="V991" s="5"/>
      <c r="W991"/>
      <c r="X991"/>
    </row>
    <row r="992" spans="1:24" s="4" customFormat="1" x14ac:dyDescent="0.2">
      <c r="A992" s="1"/>
      <c r="B992" s="3"/>
      <c r="C992" s="13"/>
      <c r="D992"/>
      <c r="E992"/>
      <c r="F992"/>
      <c r="H992" s="5"/>
      <c r="I992" s="5"/>
      <c r="K992" s="6"/>
      <c r="L992" s="6"/>
      <c r="M992" s="6"/>
      <c r="N992" s="6"/>
      <c r="O992" s="5"/>
      <c r="P992" s="5"/>
      <c r="Q992" s="308"/>
      <c r="R992" s="292"/>
      <c r="S992" s="5"/>
      <c r="T992" s="5"/>
      <c r="U992" s="292"/>
      <c r="V992" s="5"/>
      <c r="W992"/>
      <c r="X992"/>
    </row>
    <row r="993" spans="1:24" s="4" customFormat="1" x14ac:dyDescent="0.2">
      <c r="A993" s="1"/>
      <c r="B993" s="3"/>
      <c r="C993" s="13"/>
      <c r="D993"/>
      <c r="E993"/>
      <c r="F993"/>
      <c r="H993" s="5"/>
      <c r="I993" s="5"/>
      <c r="K993" s="6"/>
      <c r="L993" s="6"/>
      <c r="M993" s="6"/>
      <c r="N993" s="6"/>
      <c r="O993" s="5"/>
      <c r="P993" s="5"/>
      <c r="Q993" s="308"/>
      <c r="R993" s="292"/>
      <c r="S993" s="5"/>
      <c r="T993" s="5"/>
      <c r="U993" s="292"/>
      <c r="V993" s="5"/>
      <c r="W993"/>
      <c r="X993"/>
    </row>
    <row r="994" spans="1:24" s="4" customFormat="1" x14ac:dyDescent="0.2">
      <c r="A994" s="1"/>
      <c r="B994" s="3"/>
      <c r="C994" s="13"/>
      <c r="D994"/>
      <c r="E994"/>
      <c r="F994"/>
      <c r="H994" s="5"/>
      <c r="I994" s="5"/>
      <c r="K994" s="6"/>
      <c r="L994" s="6"/>
      <c r="M994" s="6"/>
      <c r="N994" s="6"/>
      <c r="O994" s="5"/>
      <c r="P994" s="5"/>
      <c r="Q994" s="308"/>
      <c r="R994" s="292"/>
      <c r="S994" s="5"/>
      <c r="T994" s="5"/>
      <c r="U994" s="292"/>
      <c r="V994" s="5"/>
      <c r="W994"/>
      <c r="X994"/>
    </row>
    <row r="995" spans="1:24" s="4" customFormat="1" x14ac:dyDescent="0.2">
      <c r="A995" s="1"/>
      <c r="B995" s="3"/>
      <c r="C995" s="13"/>
      <c r="D995"/>
      <c r="E995"/>
      <c r="F995"/>
      <c r="H995" s="5"/>
      <c r="I995" s="5"/>
      <c r="K995" s="6"/>
      <c r="L995" s="6"/>
      <c r="M995" s="6"/>
      <c r="N995" s="6"/>
      <c r="O995" s="5"/>
      <c r="P995" s="5"/>
      <c r="Q995" s="308"/>
      <c r="R995" s="292"/>
      <c r="S995" s="5"/>
      <c r="T995" s="5"/>
      <c r="U995" s="292"/>
      <c r="V995" s="5"/>
      <c r="W995"/>
      <c r="X995"/>
    </row>
    <row r="996" spans="1:24" s="4" customFormat="1" x14ac:dyDescent="0.2">
      <c r="A996" s="1"/>
      <c r="B996" s="3"/>
      <c r="C996" s="13"/>
      <c r="D996"/>
      <c r="E996"/>
      <c r="F996"/>
      <c r="H996" s="5"/>
      <c r="I996" s="5"/>
      <c r="K996" s="6"/>
      <c r="L996" s="6"/>
      <c r="M996" s="6"/>
      <c r="N996" s="6"/>
      <c r="O996" s="5"/>
      <c r="P996" s="5"/>
      <c r="Q996" s="308"/>
      <c r="R996" s="292"/>
      <c r="S996" s="5"/>
      <c r="T996" s="5"/>
      <c r="U996" s="292"/>
      <c r="V996" s="5"/>
      <c r="W996"/>
      <c r="X996"/>
    </row>
    <row r="997" spans="1:24" s="4" customFormat="1" x14ac:dyDescent="0.2">
      <c r="A997" s="1"/>
      <c r="B997" s="3"/>
      <c r="C997" s="13"/>
      <c r="D997"/>
      <c r="E997"/>
      <c r="F997"/>
      <c r="H997" s="5"/>
      <c r="I997" s="5"/>
      <c r="K997" s="6"/>
      <c r="L997" s="6"/>
      <c r="M997" s="6"/>
      <c r="N997" s="6"/>
      <c r="O997" s="5"/>
      <c r="P997" s="5"/>
      <c r="Q997" s="308"/>
      <c r="R997" s="292"/>
      <c r="S997" s="5"/>
      <c r="T997" s="5"/>
      <c r="U997" s="292"/>
      <c r="V997" s="5"/>
      <c r="W997"/>
      <c r="X997"/>
    </row>
    <row r="998" spans="1:24" s="4" customFormat="1" x14ac:dyDescent="0.2">
      <c r="A998" s="1"/>
      <c r="B998" s="3"/>
      <c r="C998" s="13"/>
      <c r="D998"/>
      <c r="E998"/>
      <c r="F998"/>
      <c r="H998" s="5"/>
      <c r="I998" s="5"/>
      <c r="K998" s="6"/>
      <c r="L998" s="6"/>
      <c r="M998" s="6"/>
      <c r="N998" s="6"/>
      <c r="O998" s="5"/>
      <c r="P998" s="5"/>
      <c r="Q998" s="308"/>
      <c r="R998" s="292"/>
      <c r="S998" s="5"/>
      <c r="T998" s="5"/>
      <c r="U998" s="292"/>
      <c r="V998" s="5"/>
      <c r="W998"/>
      <c r="X998"/>
    </row>
    <row r="999" spans="1:24" s="4" customFormat="1" x14ac:dyDescent="0.2">
      <c r="A999" s="1"/>
      <c r="B999" s="3"/>
      <c r="C999" s="13"/>
      <c r="D999"/>
      <c r="E999"/>
      <c r="F999"/>
      <c r="H999" s="5"/>
      <c r="I999" s="5"/>
      <c r="K999" s="6"/>
      <c r="L999" s="6"/>
      <c r="M999" s="6"/>
      <c r="N999" s="6"/>
      <c r="O999" s="5"/>
      <c r="P999" s="5"/>
      <c r="Q999" s="308"/>
      <c r="R999" s="292"/>
      <c r="S999" s="5"/>
      <c r="T999" s="5"/>
      <c r="U999" s="292"/>
      <c r="V999" s="5"/>
      <c r="W999"/>
      <c r="X999"/>
    </row>
    <row r="1000" spans="1:24" s="4" customFormat="1" x14ac:dyDescent="0.2">
      <c r="A1000" s="1"/>
      <c r="B1000" s="3"/>
      <c r="C1000" s="13"/>
      <c r="D1000"/>
      <c r="E1000"/>
      <c r="F1000"/>
      <c r="H1000" s="5"/>
      <c r="I1000" s="5"/>
      <c r="K1000" s="6"/>
      <c r="L1000" s="6"/>
      <c r="M1000" s="6"/>
      <c r="N1000" s="6"/>
      <c r="O1000" s="5"/>
      <c r="P1000" s="5"/>
      <c r="Q1000" s="308"/>
      <c r="R1000" s="292"/>
      <c r="S1000" s="5"/>
      <c r="T1000" s="5"/>
      <c r="U1000" s="292"/>
      <c r="V1000" s="5"/>
      <c r="W1000"/>
      <c r="X1000"/>
    </row>
    <row r="1001" spans="1:24" s="4" customFormat="1" x14ac:dyDescent="0.2">
      <c r="A1001" s="1"/>
      <c r="B1001" s="3"/>
      <c r="C1001" s="13"/>
      <c r="D1001"/>
      <c r="E1001"/>
      <c r="F1001"/>
      <c r="H1001" s="5"/>
      <c r="I1001" s="5"/>
      <c r="K1001" s="6"/>
      <c r="L1001" s="6"/>
      <c r="M1001" s="6"/>
      <c r="N1001" s="6"/>
      <c r="O1001" s="5"/>
      <c r="P1001" s="5"/>
      <c r="Q1001" s="308"/>
      <c r="R1001" s="292"/>
      <c r="S1001" s="5"/>
      <c r="T1001" s="5"/>
      <c r="U1001" s="292"/>
      <c r="V1001" s="5"/>
      <c r="W1001"/>
      <c r="X1001"/>
    </row>
    <row r="1002" spans="1:24" s="4" customFormat="1" x14ac:dyDescent="0.2">
      <c r="A1002" s="1"/>
      <c r="B1002" s="3"/>
      <c r="C1002" s="13"/>
      <c r="D1002"/>
      <c r="E1002"/>
      <c r="F1002"/>
      <c r="H1002" s="5"/>
      <c r="I1002" s="5"/>
      <c r="K1002" s="6"/>
      <c r="L1002" s="6"/>
      <c r="M1002" s="6"/>
      <c r="N1002" s="6"/>
      <c r="O1002" s="5"/>
      <c r="P1002" s="5"/>
      <c r="Q1002" s="308"/>
      <c r="R1002" s="292"/>
      <c r="S1002" s="5"/>
      <c r="T1002" s="5"/>
      <c r="U1002" s="292"/>
      <c r="V1002" s="5"/>
      <c r="W1002"/>
      <c r="X1002"/>
    </row>
    <row r="1003" spans="1:24" s="4" customFormat="1" x14ac:dyDescent="0.2">
      <c r="A1003" s="1"/>
      <c r="B1003" s="3"/>
      <c r="C1003" s="13"/>
      <c r="D1003"/>
      <c r="E1003"/>
      <c r="F1003"/>
      <c r="H1003" s="5"/>
      <c r="I1003" s="5"/>
      <c r="K1003" s="6"/>
      <c r="L1003" s="6"/>
      <c r="M1003" s="6"/>
      <c r="N1003" s="6"/>
      <c r="O1003" s="5"/>
      <c r="P1003" s="5"/>
      <c r="Q1003" s="308"/>
      <c r="R1003" s="292"/>
      <c r="S1003" s="5"/>
      <c r="T1003" s="5"/>
      <c r="U1003" s="292"/>
      <c r="V1003" s="5"/>
      <c r="W1003"/>
      <c r="X1003"/>
    </row>
    <row r="1004" spans="1:24" s="4" customFormat="1" x14ac:dyDescent="0.2">
      <c r="A1004" s="1"/>
      <c r="B1004" s="3"/>
      <c r="C1004" s="13"/>
      <c r="D1004"/>
      <c r="E1004"/>
      <c r="F1004"/>
      <c r="H1004" s="5"/>
      <c r="I1004" s="5"/>
      <c r="K1004" s="6"/>
      <c r="L1004" s="6"/>
      <c r="M1004" s="6"/>
      <c r="N1004" s="6"/>
      <c r="O1004" s="5"/>
      <c r="P1004" s="5"/>
      <c r="Q1004" s="308"/>
      <c r="R1004" s="292"/>
      <c r="S1004" s="5"/>
      <c r="T1004" s="5"/>
      <c r="U1004" s="292"/>
      <c r="V1004" s="5"/>
      <c r="W1004"/>
      <c r="X1004"/>
    </row>
    <row r="1005" spans="1:24" s="4" customFormat="1" x14ac:dyDescent="0.2">
      <c r="A1005" s="1"/>
      <c r="B1005" s="3"/>
      <c r="C1005" s="13"/>
      <c r="D1005"/>
      <c r="E1005"/>
      <c r="F1005"/>
      <c r="H1005" s="5"/>
      <c r="I1005" s="5"/>
      <c r="K1005" s="6"/>
      <c r="L1005" s="6"/>
      <c r="M1005" s="6"/>
      <c r="N1005" s="6"/>
      <c r="O1005" s="5"/>
      <c r="P1005" s="5"/>
      <c r="Q1005" s="308"/>
      <c r="R1005" s="292"/>
      <c r="S1005" s="5"/>
      <c r="T1005" s="5"/>
      <c r="U1005" s="292"/>
      <c r="V1005" s="5"/>
      <c r="W1005"/>
      <c r="X1005"/>
    </row>
    <row r="1006" spans="1:24" s="4" customFormat="1" x14ac:dyDescent="0.2">
      <c r="A1006" s="1"/>
      <c r="B1006" s="3"/>
      <c r="C1006" s="13"/>
      <c r="D1006"/>
      <c r="E1006"/>
      <c r="F1006"/>
      <c r="H1006" s="5"/>
      <c r="I1006" s="5"/>
      <c r="K1006" s="6"/>
      <c r="L1006" s="6"/>
      <c r="M1006" s="6"/>
      <c r="N1006" s="6"/>
      <c r="O1006" s="5"/>
      <c r="P1006" s="5"/>
      <c r="Q1006" s="308"/>
      <c r="R1006" s="292"/>
      <c r="S1006" s="5"/>
      <c r="T1006" s="5"/>
      <c r="U1006" s="292"/>
      <c r="V1006" s="5"/>
      <c r="W1006"/>
      <c r="X1006"/>
    </row>
    <row r="1007" spans="1:24" s="4" customFormat="1" x14ac:dyDescent="0.2">
      <c r="A1007" s="1"/>
      <c r="B1007" s="3"/>
      <c r="C1007" s="13"/>
      <c r="D1007"/>
      <c r="E1007"/>
      <c r="F1007"/>
      <c r="H1007" s="5"/>
      <c r="I1007" s="5"/>
      <c r="K1007" s="6"/>
      <c r="L1007" s="6"/>
      <c r="M1007" s="6"/>
      <c r="N1007" s="6"/>
      <c r="O1007" s="5"/>
      <c r="P1007" s="5"/>
      <c r="Q1007" s="308"/>
      <c r="R1007" s="292"/>
      <c r="S1007" s="5"/>
      <c r="T1007" s="5"/>
      <c r="U1007" s="292"/>
      <c r="V1007" s="5"/>
      <c r="W1007"/>
      <c r="X1007"/>
    </row>
    <row r="1008" spans="1:24" s="4" customFormat="1" x14ac:dyDescent="0.2">
      <c r="A1008" s="1"/>
      <c r="B1008" s="3"/>
      <c r="C1008" s="13"/>
      <c r="D1008"/>
      <c r="E1008"/>
      <c r="F1008"/>
      <c r="H1008" s="5"/>
      <c r="I1008" s="5"/>
      <c r="K1008" s="6"/>
      <c r="L1008" s="6"/>
      <c r="M1008" s="6"/>
      <c r="N1008" s="6"/>
      <c r="O1008" s="5"/>
      <c r="P1008" s="5"/>
      <c r="Q1008" s="308"/>
      <c r="R1008" s="292"/>
      <c r="S1008" s="5"/>
      <c r="T1008" s="5"/>
      <c r="U1008" s="292"/>
      <c r="V1008" s="5"/>
      <c r="W1008"/>
      <c r="X1008"/>
    </row>
    <row r="1009" spans="1:24" s="4" customFormat="1" x14ac:dyDescent="0.2">
      <c r="A1009" s="1"/>
      <c r="B1009" s="3"/>
      <c r="C1009" s="13"/>
      <c r="D1009"/>
      <c r="E1009"/>
      <c r="F1009"/>
      <c r="H1009" s="5"/>
      <c r="I1009" s="5"/>
      <c r="K1009" s="6"/>
      <c r="L1009" s="6"/>
      <c r="M1009" s="6"/>
      <c r="N1009" s="6"/>
      <c r="O1009" s="5"/>
      <c r="P1009" s="5"/>
      <c r="Q1009" s="308"/>
      <c r="R1009" s="292"/>
      <c r="S1009" s="5"/>
      <c r="T1009" s="5"/>
      <c r="U1009" s="292"/>
      <c r="V1009" s="5"/>
      <c r="W1009"/>
      <c r="X1009"/>
    </row>
    <row r="1010" spans="1:24" s="4" customFormat="1" x14ac:dyDescent="0.2">
      <c r="A1010" s="1"/>
      <c r="B1010" s="3"/>
      <c r="C1010" s="13"/>
      <c r="D1010"/>
      <c r="E1010"/>
      <c r="F1010"/>
      <c r="H1010" s="5"/>
      <c r="I1010" s="5"/>
      <c r="K1010" s="6"/>
      <c r="L1010" s="6"/>
      <c r="M1010" s="6"/>
      <c r="N1010" s="6"/>
      <c r="O1010" s="5"/>
      <c r="P1010" s="5"/>
      <c r="Q1010" s="308"/>
      <c r="R1010" s="292"/>
      <c r="S1010" s="5"/>
      <c r="T1010" s="5"/>
      <c r="U1010" s="292"/>
      <c r="V1010" s="5"/>
      <c r="W1010"/>
      <c r="X1010"/>
    </row>
    <row r="1011" spans="1:24" s="4" customFormat="1" x14ac:dyDescent="0.2">
      <c r="A1011" s="1"/>
      <c r="B1011" s="3"/>
      <c r="C1011" s="13"/>
      <c r="D1011"/>
      <c r="E1011"/>
      <c r="F1011"/>
      <c r="H1011" s="5"/>
      <c r="I1011" s="5"/>
      <c r="K1011" s="6"/>
      <c r="L1011" s="6"/>
      <c r="M1011" s="6"/>
      <c r="N1011" s="6"/>
      <c r="O1011" s="5"/>
      <c r="P1011" s="5"/>
      <c r="Q1011" s="308"/>
      <c r="R1011" s="292"/>
      <c r="S1011" s="5"/>
      <c r="T1011" s="5"/>
      <c r="U1011" s="292"/>
      <c r="V1011" s="5"/>
      <c r="W1011"/>
      <c r="X1011"/>
    </row>
    <row r="1012" spans="1:24" s="4" customFormat="1" x14ac:dyDescent="0.2">
      <c r="A1012" s="1"/>
      <c r="B1012" s="3"/>
      <c r="C1012" s="13"/>
      <c r="D1012"/>
      <c r="E1012"/>
      <c r="F1012"/>
      <c r="H1012" s="5"/>
      <c r="I1012" s="5"/>
      <c r="K1012" s="6"/>
      <c r="L1012" s="6"/>
      <c r="M1012" s="6"/>
      <c r="N1012" s="6"/>
      <c r="O1012" s="5"/>
      <c r="P1012" s="5"/>
      <c r="Q1012" s="308"/>
      <c r="R1012" s="292"/>
      <c r="S1012" s="5"/>
      <c r="T1012" s="5"/>
      <c r="U1012" s="292"/>
      <c r="V1012" s="5"/>
      <c r="W1012"/>
      <c r="X1012"/>
    </row>
    <row r="1013" spans="1:24" s="4" customFormat="1" x14ac:dyDescent="0.2">
      <c r="A1013" s="1"/>
      <c r="B1013" s="3"/>
      <c r="C1013" s="13"/>
      <c r="D1013"/>
      <c r="E1013"/>
      <c r="F1013"/>
      <c r="H1013" s="5"/>
      <c r="I1013" s="5"/>
      <c r="K1013" s="6"/>
      <c r="L1013" s="6"/>
      <c r="M1013" s="6"/>
      <c r="N1013" s="6"/>
      <c r="O1013" s="5"/>
      <c r="P1013" s="5"/>
      <c r="Q1013" s="308"/>
      <c r="R1013" s="292"/>
      <c r="S1013" s="5"/>
      <c r="T1013" s="5"/>
      <c r="U1013" s="292"/>
      <c r="V1013" s="5"/>
      <c r="W1013"/>
      <c r="X1013"/>
    </row>
    <row r="1014" spans="1:24" s="4" customFormat="1" x14ac:dyDescent="0.2">
      <c r="A1014" s="1"/>
      <c r="B1014" s="3"/>
      <c r="C1014" s="13"/>
      <c r="D1014"/>
      <c r="E1014"/>
      <c r="F1014"/>
      <c r="H1014" s="5"/>
      <c r="I1014" s="5"/>
      <c r="K1014" s="6"/>
      <c r="L1014" s="6"/>
      <c r="M1014" s="6"/>
      <c r="N1014" s="6"/>
      <c r="O1014" s="5"/>
      <c r="P1014" s="5"/>
      <c r="Q1014" s="308"/>
      <c r="R1014" s="292"/>
      <c r="S1014" s="5"/>
      <c r="T1014" s="5"/>
      <c r="U1014" s="292"/>
      <c r="V1014" s="5"/>
      <c r="W1014"/>
      <c r="X1014"/>
    </row>
    <row r="1015" spans="1:24" s="4" customFormat="1" x14ac:dyDescent="0.2">
      <c r="A1015" s="1"/>
      <c r="B1015" s="3"/>
      <c r="C1015" s="13"/>
      <c r="D1015"/>
      <c r="E1015"/>
      <c r="F1015"/>
      <c r="H1015" s="5"/>
      <c r="I1015" s="5"/>
      <c r="K1015" s="6"/>
      <c r="L1015" s="6"/>
      <c r="M1015" s="6"/>
      <c r="N1015" s="6"/>
      <c r="O1015" s="5"/>
      <c r="P1015" s="5"/>
      <c r="Q1015" s="308"/>
      <c r="R1015" s="292"/>
      <c r="S1015" s="5"/>
      <c r="T1015" s="5"/>
      <c r="U1015" s="292"/>
      <c r="V1015" s="5"/>
      <c r="W1015"/>
      <c r="X1015"/>
    </row>
    <row r="1016" spans="1:24" s="4" customFormat="1" x14ac:dyDescent="0.2">
      <c r="A1016" s="1"/>
      <c r="B1016" s="3"/>
      <c r="C1016" s="13"/>
      <c r="D1016"/>
      <c r="E1016"/>
      <c r="F1016"/>
      <c r="H1016" s="5"/>
      <c r="I1016" s="5"/>
      <c r="K1016" s="6"/>
      <c r="L1016" s="6"/>
      <c r="M1016" s="6"/>
      <c r="N1016" s="6"/>
      <c r="O1016" s="5"/>
      <c r="P1016" s="5"/>
      <c r="Q1016" s="308"/>
      <c r="R1016" s="292"/>
      <c r="S1016" s="5"/>
      <c r="T1016" s="5"/>
      <c r="U1016" s="292"/>
      <c r="V1016" s="5"/>
      <c r="W1016"/>
      <c r="X1016"/>
    </row>
    <row r="1017" spans="1:24" s="4" customFormat="1" x14ac:dyDescent="0.2">
      <c r="A1017" s="1"/>
      <c r="B1017" s="3"/>
      <c r="C1017" s="13"/>
      <c r="D1017"/>
      <c r="E1017"/>
      <c r="F1017"/>
      <c r="H1017" s="5"/>
      <c r="I1017" s="5"/>
      <c r="K1017" s="6"/>
      <c r="L1017" s="6"/>
      <c r="M1017" s="6"/>
      <c r="N1017" s="6"/>
      <c r="O1017" s="5"/>
      <c r="P1017" s="5"/>
      <c r="Q1017" s="308"/>
      <c r="R1017" s="292"/>
      <c r="S1017" s="5"/>
      <c r="T1017" s="5"/>
      <c r="U1017" s="292"/>
      <c r="V1017" s="5"/>
      <c r="W1017"/>
      <c r="X1017"/>
    </row>
    <row r="1018" spans="1:24" s="4" customFormat="1" x14ac:dyDescent="0.2">
      <c r="A1018" s="1"/>
      <c r="B1018" s="3"/>
      <c r="C1018" s="13"/>
      <c r="D1018"/>
      <c r="E1018"/>
      <c r="F1018"/>
      <c r="H1018" s="5"/>
      <c r="I1018" s="5"/>
      <c r="K1018" s="6"/>
      <c r="L1018" s="6"/>
      <c r="M1018" s="6"/>
      <c r="N1018" s="6"/>
      <c r="O1018" s="5"/>
      <c r="P1018" s="5"/>
      <c r="Q1018" s="308"/>
      <c r="R1018" s="292"/>
      <c r="S1018" s="5"/>
      <c r="T1018" s="5"/>
      <c r="U1018" s="292"/>
      <c r="V1018" s="5"/>
      <c r="W1018"/>
      <c r="X1018"/>
    </row>
    <row r="1019" spans="1:24" s="4" customFormat="1" x14ac:dyDescent="0.2">
      <c r="A1019" s="1"/>
      <c r="B1019" s="3"/>
      <c r="C1019" s="13"/>
      <c r="D1019"/>
      <c r="E1019"/>
      <c r="F1019"/>
      <c r="H1019" s="5"/>
      <c r="I1019" s="5"/>
      <c r="K1019" s="6"/>
      <c r="L1019" s="6"/>
      <c r="M1019" s="6"/>
      <c r="N1019" s="6"/>
      <c r="O1019" s="5"/>
      <c r="P1019" s="5"/>
      <c r="Q1019" s="308"/>
      <c r="R1019" s="292"/>
      <c r="S1019" s="5"/>
      <c r="T1019" s="5"/>
      <c r="U1019" s="292"/>
      <c r="V1019" s="5"/>
      <c r="W1019"/>
      <c r="X1019"/>
    </row>
    <row r="1020" spans="1:24" s="4" customFormat="1" x14ac:dyDescent="0.2">
      <c r="A1020" s="1"/>
      <c r="B1020" s="3"/>
      <c r="C1020" s="13"/>
      <c r="D1020"/>
      <c r="E1020"/>
      <c r="F1020"/>
      <c r="H1020" s="5"/>
      <c r="I1020" s="5"/>
      <c r="K1020" s="6"/>
      <c r="L1020" s="6"/>
      <c r="M1020" s="6"/>
      <c r="N1020" s="6"/>
      <c r="O1020" s="5"/>
      <c r="P1020" s="5"/>
      <c r="Q1020" s="308"/>
      <c r="R1020" s="292"/>
      <c r="S1020" s="5"/>
      <c r="T1020" s="5"/>
      <c r="U1020" s="292"/>
      <c r="V1020" s="5"/>
      <c r="W1020"/>
      <c r="X1020"/>
    </row>
    <row r="1021" spans="1:24" s="4" customFormat="1" x14ac:dyDescent="0.2">
      <c r="A1021" s="1"/>
      <c r="B1021" s="3"/>
      <c r="C1021" s="13"/>
      <c r="D1021"/>
      <c r="E1021"/>
      <c r="F1021"/>
      <c r="H1021" s="5"/>
      <c r="I1021" s="5"/>
      <c r="K1021" s="6"/>
      <c r="L1021" s="6"/>
      <c r="M1021" s="6"/>
      <c r="N1021" s="6"/>
      <c r="O1021" s="5"/>
      <c r="P1021" s="5"/>
      <c r="Q1021" s="308"/>
      <c r="R1021" s="292"/>
      <c r="S1021" s="5"/>
      <c r="T1021" s="5"/>
      <c r="U1021" s="292"/>
      <c r="V1021" s="5"/>
      <c r="W1021"/>
      <c r="X1021"/>
    </row>
    <row r="1022" spans="1:24" s="4" customFormat="1" x14ac:dyDescent="0.2">
      <c r="A1022" s="1"/>
      <c r="B1022" s="3"/>
      <c r="C1022" s="13"/>
      <c r="D1022"/>
      <c r="E1022"/>
      <c r="F1022"/>
      <c r="H1022" s="5"/>
      <c r="I1022" s="5"/>
      <c r="K1022" s="6"/>
      <c r="L1022" s="6"/>
      <c r="M1022" s="6"/>
      <c r="N1022" s="6"/>
      <c r="O1022" s="5"/>
      <c r="P1022" s="5"/>
      <c r="Q1022" s="308"/>
      <c r="R1022" s="292"/>
      <c r="S1022" s="5"/>
      <c r="T1022" s="5"/>
      <c r="U1022" s="292"/>
      <c r="V1022" s="5"/>
      <c r="W1022"/>
      <c r="X1022"/>
    </row>
    <row r="1023" spans="1:24" s="4" customFormat="1" x14ac:dyDescent="0.2">
      <c r="A1023" s="1"/>
      <c r="B1023" s="3"/>
      <c r="C1023" s="13"/>
      <c r="D1023"/>
      <c r="E1023"/>
      <c r="F1023"/>
      <c r="H1023" s="5"/>
      <c r="I1023" s="5"/>
      <c r="K1023" s="6"/>
      <c r="L1023" s="6"/>
      <c r="M1023" s="6"/>
      <c r="N1023" s="6"/>
      <c r="O1023" s="5"/>
      <c r="P1023" s="5"/>
      <c r="Q1023" s="308"/>
      <c r="R1023" s="292"/>
      <c r="S1023" s="5"/>
      <c r="T1023" s="5"/>
      <c r="U1023" s="292"/>
      <c r="V1023" s="5"/>
      <c r="W1023"/>
      <c r="X1023"/>
    </row>
    <row r="1024" spans="1:24" s="4" customFormat="1" x14ac:dyDescent="0.2">
      <c r="A1024" s="1"/>
      <c r="B1024" s="3"/>
      <c r="C1024" s="13"/>
      <c r="D1024"/>
      <c r="E1024"/>
      <c r="F1024"/>
      <c r="H1024" s="5"/>
      <c r="I1024" s="5"/>
      <c r="K1024" s="6"/>
      <c r="L1024" s="6"/>
      <c r="M1024" s="6"/>
      <c r="N1024" s="6"/>
      <c r="O1024" s="5"/>
      <c r="P1024" s="5"/>
      <c r="Q1024" s="308"/>
      <c r="R1024" s="292"/>
      <c r="S1024" s="5"/>
      <c r="T1024" s="5"/>
      <c r="U1024" s="292"/>
      <c r="V1024" s="5"/>
      <c r="W1024"/>
      <c r="X1024"/>
    </row>
    <row r="1025" spans="1:24" s="4" customFormat="1" x14ac:dyDescent="0.2">
      <c r="A1025" s="1"/>
      <c r="B1025" s="3"/>
      <c r="C1025" s="13"/>
      <c r="D1025"/>
      <c r="E1025"/>
      <c r="F1025"/>
      <c r="H1025" s="5"/>
      <c r="I1025" s="5"/>
      <c r="K1025" s="6"/>
      <c r="L1025" s="6"/>
      <c r="M1025" s="6"/>
      <c r="N1025" s="6"/>
      <c r="O1025" s="5"/>
      <c r="P1025" s="5"/>
      <c r="Q1025" s="308"/>
      <c r="R1025" s="292"/>
      <c r="S1025" s="5"/>
      <c r="T1025" s="5"/>
      <c r="U1025" s="292"/>
      <c r="V1025" s="5"/>
      <c r="W1025"/>
      <c r="X1025"/>
    </row>
    <row r="1026" spans="1:24" s="4" customFormat="1" x14ac:dyDescent="0.2">
      <c r="A1026" s="1"/>
      <c r="B1026" s="3"/>
      <c r="C1026" s="13"/>
      <c r="D1026"/>
      <c r="E1026"/>
      <c r="F1026"/>
      <c r="H1026" s="5"/>
      <c r="I1026" s="5"/>
      <c r="K1026" s="6"/>
      <c r="L1026" s="6"/>
      <c r="M1026" s="6"/>
      <c r="N1026" s="6"/>
      <c r="O1026" s="5"/>
      <c r="P1026" s="5"/>
      <c r="Q1026" s="308"/>
      <c r="R1026" s="292"/>
      <c r="S1026" s="5"/>
      <c r="T1026" s="5"/>
      <c r="U1026" s="292"/>
      <c r="V1026" s="5"/>
      <c r="W1026"/>
      <c r="X1026"/>
    </row>
    <row r="1027" spans="1:24" s="4" customFormat="1" x14ac:dyDescent="0.2">
      <c r="A1027" s="1"/>
      <c r="B1027" s="3"/>
      <c r="C1027" s="13"/>
      <c r="D1027"/>
      <c r="E1027"/>
      <c r="F1027"/>
      <c r="H1027" s="5"/>
      <c r="I1027" s="5"/>
      <c r="K1027" s="6"/>
      <c r="L1027" s="6"/>
      <c r="M1027" s="6"/>
      <c r="N1027" s="6"/>
      <c r="O1027" s="5"/>
      <c r="P1027" s="5"/>
      <c r="Q1027" s="308"/>
      <c r="R1027" s="292"/>
      <c r="S1027" s="5"/>
      <c r="T1027" s="5"/>
      <c r="U1027" s="292"/>
      <c r="V1027" s="5"/>
      <c r="W1027"/>
      <c r="X1027"/>
    </row>
    <row r="1028" spans="1:24" s="4" customFormat="1" x14ac:dyDescent="0.2">
      <c r="A1028" s="1"/>
      <c r="B1028" s="3"/>
      <c r="C1028" s="13"/>
      <c r="D1028"/>
      <c r="E1028"/>
      <c r="F1028"/>
      <c r="H1028" s="5"/>
      <c r="I1028" s="5"/>
      <c r="K1028" s="6"/>
      <c r="L1028" s="6"/>
      <c r="M1028" s="6"/>
      <c r="N1028" s="6"/>
      <c r="O1028" s="5"/>
      <c r="P1028" s="5"/>
      <c r="Q1028" s="308"/>
      <c r="R1028" s="292"/>
      <c r="S1028" s="5"/>
      <c r="T1028" s="5"/>
      <c r="U1028" s="292"/>
      <c r="V1028" s="5"/>
      <c r="W1028"/>
      <c r="X1028"/>
    </row>
    <row r="1029" spans="1:24" s="4" customFormat="1" x14ac:dyDescent="0.2">
      <c r="A1029" s="1"/>
      <c r="B1029" s="3"/>
      <c r="C1029" s="13"/>
      <c r="D1029"/>
      <c r="E1029"/>
      <c r="F1029"/>
      <c r="H1029" s="5"/>
      <c r="I1029" s="5"/>
      <c r="K1029" s="6"/>
      <c r="L1029" s="6"/>
      <c r="M1029" s="6"/>
      <c r="N1029" s="6"/>
      <c r="O1029" s="5"/>
      <c r="P1029" s="5"/>
      <c r="Q1029" s="308"/>
      <c r="R1029" s="292"/>
      <c r="S1029" s="5"/>
      <c r="T1029" s="5"/>
      <c r="U1029" s="292"/>
      <c r="V1029" s="5"/>
      <c r="W1029"/>
      <c r="X1029"/>
    </row>
    <row r="1030" spans="1:24" s="4" customFormat="1" x14ac:dyDescent="0.2">
      <c r="A1030" s="1"/>
      <c r="B1030" s="3"/>
      <c r="C1030" s="13"/>
      <c r="D1030"/>
      <c r="E1030"/>
      <c r="F1030"/>
      <c r="H1030" s="5"/>
      <c r="I1030" s="5"/>
      <c r="K1030" s="6"/>
      <c r="L1030" s="6"/>
      <c r="M1030" s="6"/>
      <c r="N1030" s="6"/>
      <c r="O1030" s="5"/>
      <c r="P1030" s="5"/>
      <c r="Q1030" s="308"/>
      <c r="R1030" s="292"/>
      <c r="S1030" s="5"/>
      <c r="T1030" s="5"/>
      <c r="U1030" s="292"/>
      <c r="V1030" s="5"/>
      <c r="W1030"/>
      <c r="X1030"/>
    </row>
    <row r="1031" spans="1:24" s="4" customFormat="1" x14ac:dyDescent="0.2">
      <c r="A1031" s="1"/>
      <c r="B1031" s="3"/>
      <c r="C1031" s="13"/>
      <c r="D1031"/>
      <c r="E1031"/>
      <c r="F1031"/>
      <c r="H1031" s="5"/>
      <c r="I1031" s="5"/>
      <c r="K1031" s="6"/>
      <c r="L1031" s="6"/>
      <c r="M1031" s="6"/>
      <c r="N1031" s="6"/>
      <c r="O1031" s="5"/>
      <c r="P1031" s="5"/>
      <c r="Q1031" s="308"/>
      <c r="R1031" s="292"/>
      <c r="S1031" s="5"/>
      <c r="T1031" s="5"/>
      <c r="U1031" s="292"/>
      <c r="V1031" s="5"/>
      <c r="W1031"/>
      <c r="X1031"/>
    </row>
    <row r="1032" spans="1:24" s="4" customFormat="1" x14ac:dyDescent="0.2">
      <c r="A1032" s="1"/>
      <c r="B1032" s="3"/>
      <c r="C1032" s="13"/>
      <c r="D1032"/>
      <c r="E1032"/>
      <c r="F1032"/>
      <c r="H1032" s="5"/>
      <c r="I1032" s="5"/>
      <c r="K1032" s="6"/>
      <c r="L1032" s="6"/>
      <c r="M1032" s="6"/>
      <c r="N1032" s="6"/>
      <c r="O1032" s="5"/>
      <c r="P1032" s="5"/>
      <c r="Q1032" s="308"/>
      <c r="R1032" s="292"/>
      <c r="S1032" s="5"/>
      <c r="T1032" s="5"/>
      <c r="U1032" s="292"/>
      <c r="V1032" s="5"/>
      <c r="W1032"/>
      <c r="X1032"/>
    </row>
    <row r="1033" spans="1:24" s="4" customFormat="1" x14ac:dyDescent="0.2">
      <c r="A1033" s="1"/>
      <c r="B1033" s="3"/>
      <c r="C1033" s="13"/>
      <c r="D1033"/>
      <c r="E1033"/>
      <c r="F1033"/>
      <c r="H1033" s="5"/>
      <c r="I1033" s="5"/>
      <c r="K1033" s="6"/>
      <c r="L1033" s="6"/>
      <c r="M1033" s="6"/>
      <c r="N1033" s="6"/>
      <c r="O1033" s="5"/>
      <c r="P1033" s="5"/>
      <c r="Q1033" s="308"/>
      <c r="R1033" s="292"/>
      <c r="S1033" s="5"/>
      <c r="T1033" s="5"/>
      <c r="U1033" s="292"/>
      <c r="V1033" s="5"/>
      <c r="W1033"/>
      <c r="X1033"/>
    </row>
    <row r="1034" spans="1:24" s="4" customFormat="1" x14ac:dyDescent="0.2">
      <c r="A1034" s="1"/>
      <c r="B1034" s="3"/>
      <c r="C1034" s="13"/>
      <c r="D1034"/>
      <c r="E1034"/>
      <c r="F1034"/>
      <c r="H1034" s="5"/>
      <c r="I1034" s="5"/>
      <c r="K1034" s="6"/>
      <c r="L1034" s="6"/>
      <c r="M1034" s="6"/>
      <c r="N1034" s="6"/>
      <c r="O1034" s="5"/>
      <c r="P1034" s="5"/>
      <c r="Q1034" s="308"/>
      <c r="R1034" s="292"/>
      <c r="S1034" s="5"/>
      <c r="T1034" s="5"/>
      <c r="U1034" s="292"/>
      <c r="V1034" s="5"/>
      <c r="W1034"/>
      <c r="X1034"/>
    </row>
    <row r="1035" spans="1:24" s="4" customFormat="1" x14ac:dyDescent="0.2">
      <c r="A1035" s="1"/>
      <c r="B1035" s="3"/>
      <c r="C1035" s="13"/>
      <c r="D1035"/>
      <c r="E1035"/>
      <c r="F1035"/>
      <c r="H1035" s="5"/>
      <c r="I1035" s="5"/>
      <c r="K1035" s="6"/>
      <c r="L1035" s="6"/>
      <c r="M1035" s="6"/>
      <c r="N1035" s="6"/>
      <c r="O1035" s="5"/>
      <c r="P1035" s="5"/>
      <c r="Q1035" s="308"/>
      <c r="R1035" s="292"/>
      <c r="S1035" s="5"/>
      <c r="T1035" s="5"/>
      <c r="U1035" s="292"/>
      <c r="V1035" s="5"/>
      <c r="W1035"/>
      <c r="X1035"/>
    </row>
    <row r="1036" spans="1:24" s="4" customFormat="1" x14ac:dyDescent="0.2">
      <c r="A1036" s="1"/>
      <c r="B1036" s="3"/>
      <c r="C1036" s="13"/>
      <c r="D1036"/>
      <c r="E1036"/>
      <c r="F1036"/>
      <c r="H1036" s="5"/>
      <c r="I1036" s="5"/>
      <c r="K1036" s="6"/>
      <c r="L1036" s="6"/>
      <c r="M1036" s="6"/>
      <c r="N1036" s="6"/>
      <c r="O1036" s="5"/>
      <c r="P1036" s="5"/>
      <c r="Q1036" s="308"/>
      <c r="R1036" s="292"/>
      <c r="S1036" s="5"/>
      <c r="T1036" s="5"/>
      <c r="U1036" s="292"/>
      <c r="V1036" s="5"/>
      <c r="W1036"/>
      <c r="X1036"/>
    </row>
    <row r="1037" spans="1:24" s="4" customFormat="1" x14ac:dyDescent="0.2">
      <c r="A1037" s="1"/>
      <c r="B1037" s="3"/>
      <c r="C1037" s="13"/>
      <c r="D1037"/>
      <c r="E1037"/>
      <c r="F1037"/>
      <c r="H1037" s="5"/>
      <c r="I1037" s="5"/>
      <c r="K1037" s="6"/>
      <c r="L1037" s="6"/>
      <c r="M1037" s="6"/>
      <c r="N1037" s="6"/>
      <c r="O1037" s="5"/>
      <c r="P1037" s="5"/>
      <c r="Q1037" s="308"/>
      <c r="R1037" s="292"/>
      <c r="S1037" s="5"/>
      <c r="T1037" s="5"/>
      <c r="U1037" s="292"/>
      <c r="V1037" s="5"/>
      <c r="W1037"/>
      <c r="X1037"/>
    </row>
    <row r="1038" spans="1:24" s="4" customFormat="1" x14ac:dyDescent="0.2">
      <c r="A1038" s="1"/>
      <c r="B1038" s="3"/>
      <c r="C1038" s="13"/>
      <c r="D1038"/>
      <c r="E1038"/>
      <c r="F1038"/>
      <c r="H1038" s="5"/>
      <c r="I1038" s="5"/>
      <c r="K1038" s="6"/>
      <c r="L1038" s="6"/>
      <c r="M1038" s="6"/>
      <c r="N1038" s="6"/>
      <c r="O1038" s="5"/>
      <c r="P1038" s="5"/>
      <c r="Q1038" s="308"/>
      <c r="R1038" s="292"/>
      <c r="S1038" s="5"/>
      <c r="T1038" s="5"/>
      <c r="U1038" s="292"/>
      <c r="V1038" s="5"/>
      <c r="W1038"/>
      <c r="X1038"/>
    </row>
    <row r="1039" spans="1:24" s="4" customFormat="1" x14ac:dyDescent="0.2">
      <c r="A1039" s="1"/>
      <c r="B1039" s="3"/>
      <c r="C1039" s="13"/>
      <c r="D1039"/>
      <c r="E1039"/>
      <c r="F1039"/>
      <c r="H1039" s="5"/>
      <c r="I1039" s="5"/>
      <c r="K1039" s="6"/>
      <c r="L1039" s="6"/>
      <c r="M1039" s="6"/>
      <c r="N1039" s="6"/>
      <c r="O1039" s="5"/>
      <c r="P1039" s="5"/>
      <c r="Q1039" s="308"/>
      <c r="R1039" s="292"/>
      <c r="S1039" s="5"/>
      <c r="T1039" s="5"/>
      <c r="U1039" s="292"/>
      <c r="V1039" s="5"/>
      <c r="W1039"/>
      <c r="X1039"/>
    </row>
    <row r="1040" spans="1:24" s="4" customFormat="1" x14ac:dyDescent="0.2">
      <c r="A1040" s="1"/>
      <c r="B1040" s="3"/>
      <c r="C1040" s="13"/>
      <c r="D1040"/>
      <c r="E1040"/>
      <c r="F1040"/>
      <c r="H1040" s="5"/>
      <c r="I1040" s="5"/>
      <c r="K1040" s="6"/>
      <c r="L1040" s="6"/>
      <c r="M1040" s="6"/>
      <c r="N1040" s="6"/>
      <c r="O1040" s="5"/>
      <c r="P1040" s="5"/>
      <c r="Q1040" s="308"/>
      <c r="R1040" s="292"/>
      <c r="S1040" s="5"/>
      <c r="T1040" s="5"/>
      <c r="U1040" s="292"/>
      <c r="V1040" s="5"/>
      <c r="W1040"/>
      <c r="X1040"/>
    </row>
    <row r="1041" spans="1:24" s="4" customFormat="1" x14ac:dyDescent="0.2">
      <c r="A1041" s="1"/>
      <c r="B1041" s="3"/>
      <c r="C1041" s="13"/>
      <c r="D1041"/>
      <c r="E1041"/>
      <c r="F1041"/>
      <c r="H1041" s="5"/>
      <c r="I1041" s="5"/>
      <c r="K1041" s="6"/>
      <c r="L1041" s="6"/>
      <c r="M1041" s="6"/>
      <c r="N1041" s="6"/>
      <c r="O1041" s="5"/>
      <c r="P1041" s="5"/>
      <c r="Q1041" s="308"/>
      <c r="R1041" s="292"/>
      <c r="S1041" s="5"/>
      <c r="T1041" s="5"/>
      <c r="U1041" s="292"/>
      <c r="V1041" s="5"/>
      <c r="W1041"/>
      <c r="X1041"/>
    </row>
    <row r="1042" spans="1:24" s="4" customFormat="1" x14ac:dyDescent="0.2">
      <c r="A1042" s="1"/>
      <c r="B1042" s="3"/>
      <c r="C1042" s="13"/>
      <c r="D1042"/>
      <c r="E1042"/>
      <c r="F1042"/>
      <c r="H1042" s="5"/>
      <c r="I1042" s="5"/>
      <c r="K1042" s="6"/>
      <c r="L1042" s="6"/>
      <c r="M1042" s="6"/>
      <c r="N1042" s="6"/>
      <c r="O1042" s="5"/>
      <c r="P1042" s="5"/>
      <c r="Q1042" s="308"/>
      <c r="R1042" s="292"/>
      <c r="S1042" s="5"/>
      <c r="T1042" s="5"/>
      <c r="U1042" s="292"/>
      <c r="V1042" s="5"/>
      <c r="W1042"/>
      <c r="X1042"/>
    </row>
    <row r="1043" spans="1:24" s="4" customFormat="1" x14ac:dyDescent="0.2">
      <c r="A1043" s="1"/>
      <c r="B1043" s="3"/>
      <c r="C1043" s="13"/>
      <c r="D1043"/>
      <c r="E1043"/>
      <c r="F1043"/>
      <c r="H1043" s="5"/>
      <c r="I1043" s="5"/>
      <c r="K1043" s="6"/>
      <c r="L1043" s="6"/>
      <c r="M1043" s="6"/>
      <c r="N1043" s="6"/>
      <c r="O1043" s="5"/>
      <c r="P1043" s="5"/>
      <c r="Q1043" s="308"/>
      <c r="R1043" s="292"/>
      <c r="S1043" s="5"/>
      <c r="T1043" s="5"/>
      <c r="U1043" s="292"/>
      <c r="V1043" s="5"/>
      <c r="W1043"/>
      <c r="X1043"/>
    </row>
    <row r="1044" spans="1:24" s="4" customFormat="1" x14ac:dyDescent="0.2">
      <c r="A1044" s="1"/>
      <c r="B1044" s="3"/>
      <c r="C1044" s="13"/>
      <c r="D1044"/>
      <c r="E1044"/>
      <c r="F1044"/>
      <c r="H1044" s="5"/>
      <c r="I1044" s="5"/>
      <c r="K1044" s="6"/>
      <c r="L1044" s="6"/>
      <c r="M1044" s="6"/>
      <c r="N1044" s="6"/>
      <c r="O1044" s="5"/>
      <c r="P1044" s="5"/>
      <c r="Q1044" s="308"/>
      <c r="R1044" s="292"/>
      <c r="S1044" s="5"/>
      <c r="T1044" s="5"/>
      <c r="U1044" s="292"/>
      <c r="V1044" s="5"/>
      <c r="W1044"/>
      <c r="X1044"/>
    </row>
  </sheetData>
  <protectedRanges>
    <protectedRange algorithmName="SHA-512" hashValue="R8frfBQ/MhInQYm+jLEgMwgPwCkrGPIUaxyIFLRSCn/+fIsUU6bmJDax/r7gTh2PEAEvgODYwg0rRRjqSM/oww==" saltValue="tbZzHO5lCNHCDH5y3XGZag==" spinCount="100000" sqref="G25" name="Range1"/>
    <protectedRange algorithmName="SHA-512" hashValue="R8frfBQ/MhInQYm+jLEgMwgPwCkrGPIUaxyIFLRSCn/+fIsUU6bmJDax/r7gTh2PEAEvgODYwg0rRRjqSM/oww==" saltValue="tbZzHO5lCNHCDH5y3XGZag==" spinCount="100000" sqref="J25" name="Range1_1"/>
    <protectedRange algorithmName="SHA-512" hashValue="R8frfBQ/MhInQYm+jLEgMwgPwCkrGPIUaxyIFLRSCn/+fIsUU6bmJDax/r7gTh2PEAEvgODYwg0rRRjqSM/oww==" saltValue="tbZzHO5lCNHCDH5y3XGZag==" spinCount="100000" sqref="G26" name="Range1_2"/>
    <protectedRange algorithmName="SHA-512" hashValue="R8frfBQ/MhInQYm+jLEgMwgPwCkrGPIUaxyIFLRSCn/+fIsUU6bmJDax/r7gTh2PEAEvgODYwg0rRRjqSM/oww==" saltValue="tbZzHO5lCNHCDH5y3XGZag==" spinCount="100000" sqref="J26" name="Range1_3"/>
    <protectedRange algorithmName="SHA-512" hashValue="R8frfBQ/MhInQYm+jLEgMwgPwCkrGPIUaxyIFLRSCn/+fIsUU6bmJDax/r7gTh2PEAEvgODYwg0rRRjqSM/oww==" saltValue="tbZzHO5lCNHCDH5y3XGZag==" spinCount="100000" sqref="G28" name="Range1_4"/>
    <protectedRange algorithmName="SHA-512" hashValue="R8frfBQ/MhInQYm+jLEgMwgPwCkrGPIUaxyIFLRSCn/+fIsUU6bmJDax/r7gTh2PEAEvgODYwg0rRRjqSM/oww==" saltValue="tbZzHO5lCNHCDH5y3XGZag==" spinCount="100000" sqref="J28" name="Range1_5"/>
    <protectedRange algorithmName="SHA-512" hashValue="R8frfBQ/MhInQYm+jLEgMwgPwCkrGPIUaxyIFLRSCn/+fIsUU6bmJDax/r7gTh2PEAEvgODYwg0rRRjqSM/oww==" saltValue="tbZzHO5lCNHCDH5y3XGZag==" spinCount="100000" sqref="J31" name="Range1_6"/>
    <protectedRange algorithmName="SHA-512" hashValue="R8frfBQ/MhInQYm+jLEgMwgPwCkrGPIUaxyIFLRSCn/+fIsUU6bmJDax/r7gTh2PEAEvgODYwg0rRRjqSM/oww==" saltValue="tbZzHO5lCNHCDH5y3XGZag==" spinCount="100000" sqref="G32" name="Range1_7"/>
    <protectedRange algorithmName="SHA-512" hashValue="R8frfBQ/MhInQYm+jLEgMwgPwCkrGPIUaxyIFLRSCn/+fIsUU6bmJDax/r7gTh2PEAEvgODYwg0rRRjqSM/oww==" saltValue="tbZzHO5lCNHCDH5y3XGZag==" spinCount="100000" sqref="G37" name="Range1_8"/>
    <protectedRange algorithmName="SHA-512" hashValue="R8frfBQ/MhInQYm+jLEgMwgPwCkrGPIUaxyIFLRSCn/+fIsUU6bmJDax/r7gTh2PEAEvgODYwg0rRRjqSM/oww==" saltValue="tbZzHO5lCNHCDH5y3XGZag==" spinCount="100000" sqref="J37" name="Range1_9"/>
    <protectedRange algorithmName="SHA-512" hashValue="R8frfBQ/MhInQYm+jLEgMwgPwCkrGPIUaxyIFLRSCn/+fIsUU6bmJDax/r7gTh2PEAEvgODYwg0rRRjqSM/oww==" saltValue="tbZzHO5lCNHCDH5y3XGZag==" spinCount="100000" sqref="G41" name="Range1_10"/>
    <protectedRange algorithmName="SHA-512" hashValue="R8frfBQ/MhInQYm+jLEgMwgPwCkrGPIUaxyIFLRSCn/+fIsUU6bmJDax/r7gTh2PEAEvgODYwg0rRRjqSM/oww==" saltValue="tbZzHO5lCNHCDH5y3XGZag==" spinCount="100000" sqref="J41" name="Range1_11"/>
    <protectedRange algorithmName="SHA-512" hashValue="R8frfBQ/MhInQYm+jLEgMwgPwCkrGPIUaxyIFLRSCn/+fIsUU6bmJDax/r7gTh2PEAEvgODYwg0rRRjqSM/oww==" saltValue="tbZzHO5lCNHCDH5y3XGZag==" spinCount="100000" sqref="G44" name="Range1_12"/>
    <protectedRange algorithmName="SHA-512" hashValue="R8frfBQ/MhInQYm+jLEgMwgPwCkrGPIUaxyIFLRSCn/+fIsUU6bmJDax/r7gTh2PEAEvgODYwg0rRRjqSM/oww==" saltValue="tbZzHO5lCNHCDH5y3XGZag==" spinCount="100000" sqref="J44" name="Range1_13"/>
    <protectedRange algorithmName="SHA-512" hashValue="R8frfBQ/MhInQYm+jLEgMwgPwCkrGPIUaxyIFLRSCn/+fIsUU6bmJDax/r7gTh2PEAEvgODYwg0rRRjqSM/oww==" saltValue="tbZzHO5lCNHCDH5y3XGZag==" spinCount="100000" sqref="G47" name="Range1_14"/>
    <protectedRange algorithmName="SHA-512" hashValue="R8frfBQ/MhInQYm+jLEgMwgPwCkrGPIUaxyIFLRSCn/+fIsUU6bmJDax/r7gTh2PEAEvgODYwg0rRRjqSM/oww==" saltValue="tbZzHO5lCNHCDH5y3XGZag==" spinCount="100000" sqref="J47" name="Range1_15"/>
    <protectedRange algorithmName="SHA-512" hashValue="R8frfBQ/MhInQYm+jLEgMwgPwCkrGPIUaxyIFLRSCn/+fIsUU6bmJDax/r7gTh2PEAEvgODYwg0rRRjqSM/oww==" saltValue="tbZzHO5lCNHCDH5y3XGZag==" spinCount="100000" sqref="J48" name="Range1_16"/>
    <protectedRange algorithmName="SHA-512" hashValue="R8frfBQ/MhInQYm+jLEgMwgPwCkrGPIUaxyIFLRSCn/+fIsUU6bmJDax/r7gTh2PEAEvgODYwg0rRRjqSM/oww==" saltValue="tbZzHO5lCNHCDH5y3XGZag==" spinCount="100000" sqref="G48" name="Range1_17"/>
    <protectedRange algorithmName="SHA-512" hashValue="R8frfBQ/MhInQYm+jLEgMwgPwCkrGPIUaxyIFLRSCn/+fIsUU6bmJDax/r7gTh2PEAEvgODYwg0rRRjqSM/oww==" saltValue="tbZzHO5lCNHCDH5y3XGZag==" spinCount="100000" sqref="J49:J50" name="Range1_18"/>
    <protectedRange algorithmName="SHA-512" hashValue="R8frfBQ/MhInQYm+jLEgMwgPwCkrGPIUaxyIFLRSCn/+fIsUU6bmJDax/r7gTh2PEAEvgODYwg0rRRjqSM/oww==" saltValue="tbZzHO5lCNHCDH5y3XGZag==" spinCount="100000" sqref="G54" name="Range1_19"/>
    <protectedRange algorithmName="SHA-512" hashValue="R8frfBQ/MhInQYm+jLEgMwgPwCkrGPIUaxyIFLRSCn/+fIsUU6bmJDax/r7gTh2PEAEvgODYwg0rRRjqSM/oww==" saltValue="tbZzHO5lCNHCDH5y3XGZag==" spinCount="100000" sqref="J54" name="Range1_20"/>
    <protectedRange algorithmName="SHA-512" hashValue="R8frfBQ/MhInQYm+jLEgMwgPwCkrGPIUaxyIFLRSCn/+fIsUU6bmJDax/r7gTh2PEAEvgODYwg0rRRjqSM/oww==" saltValue="tbZzHO5lCNHCDH5y3XGZag==" spinCount="100000" sqref="G55" name="Range1_21"/>
    <protectedRange algorithmName="SHA-512" hashValue="R8frfBQ/MhInQYm+jLEgMwgPwCkrGPIUaxyIFLRSCn/+fIsUU6bmJDax/r7gTh2PEAEvgODYwg0rRRjqSM/oww==" saltValue="tbZzHO5lCNHCDH5y3XGZag==" spinCount="100000" sqref="J55" name="Range1_22"/>
    <protectedRange algorithmName="SHA-512" hashValue="R8frfBQ/MhInQYm+jLEgMwgPwCkrGPIUaxyIFLRSCn/+fIsUU6bmJDax/r7gTh2PEAEvgODYwg0rRRjqSM/oww==" saltValue="tbZzHO5lCNHCDH5y3XGZag==" spinCount="100000" sqref="G57" name="Range1_23"/>
    <protectedRange algorithmName="SHA-512" hashValue="R8frfBQ/MhInQYm+jLEgMwgPwCkrGPIUaxyIFLRSCn/+fIsUU6bmJDax/r7gTh2PEAEvgODYwg0rRRjqSM/oww==" saltValue="tbZzHO5lCNHCDH5y3XGZag==" spinCount="100000" sqref="J57" name="Range1_24"/>
    <protectedRange algorithmName="SHA-512" hashValue="R8frfBQ/MhInQYm+jLEgMwgPwCkrGPIUaxyIFLRSCn/+fIsUU6bmJDax/r7gTh2PEAEvgODYwg0rRRjqSM/oww==" saltValue="tbZzHO5lCNHCDH5y3XGZag==" spinCount="100000" sqref="G59" name="Range1_25"/>
    <protectedRange algorithmName="SHA-512" hashValue="R8frfBQ/MhInQYm+jLEgMwgPwCkrGPIUaxyIFLRSCn/+fIsUU6bmJDax/r7gTh2PEAEvgODYwg0rRRjqSM/oww==" saltValue="tbZzHO5lCNHCDH5y3XGZag==" spinCount="100000" sqref="J59" name="Range1_26"/>
    <protectedRange algorithmName="SHA-512" hashValue="R8frfBQ/MhInQYm+jLEgMwgPwCkrGPIUaxyIFLRSCn/+fIsUU6bmJDax/r7gTh2PEAEvgODYwg0rRRjqSM/oww==" saltValue="tbZzHO5lCNHCDH5y3XGZag==" spinCount="100000" sqref="G60" name="Range1_27"/>
    <protectedRange algorithmName="SHA-512" hashValue="R8frfBQ/MhInQYm+jLEgMwgPwCkrGPIUaxyIFLRSCn/+fIsUU6bmJDax/r7gTh2PEAEvgODYwg0rRRjqSM/oww==" saltValue="tbZzHO5lCNHCDH5y3XGZag==" spinCount="100000" sqref="J60" name="Range1_28"/>
    <protectedRange algorithmName="SHA-512" hashValue="R8frfBQ/MhInQYm+jLEgMwgPwCkrGPIUaxyIFLRSCn/+fIsUU6bmJDax/r7gTh2PEAEvgODYwg0rRRjqSM/oww==" saltValue="tbZzHO5lCNHCDH5y3XGZag==" spinCount="100000" sqref="G63:G65" name="Range1_29"/>
    <protectedRange algorithmName="SHA-512" hashValue="R8frfBQ/MhInQYm+jLEgMwgPwCkrGPIUaxyIFLRSCn/+fIsUU6bmJDax/r7gTh2PEAEvgODYwg0rRRjqSM/oww==" saltValue="tbZzHO5lCNHCDH5y3XGZag==" spinCount="100000" sqref="J63:J65" name="Range1_30"/>
    <protectedRange algorithmName="SHA-512" hashValue="R8frfBQ/MhInQYm+jLEgMwgPwCkrGPIUaxyIFLRSCn/+fIsUU6bmJDax/r7gTh2PEAEvgODYwg0rRRjqSM/oww==" saltValue="tbZzHO5lCNHCDH5y3XGZag==" spinCount="100000" sqref="G67:G71" name="Range1_31"/>
    <protectedRange algorithmName="SHA-512" hashValue="R8frfBQ/MhInQYm+jLEgMwgPwCkrGPIUaxyIFLRSCn/+fIsUU6bmJDax/r7gTh2PEAEvgODYwg0rRRjqSM/oww==" saltValue="tbZzHO5lCNHCDH5y3XGZag==" spinCount="100000" sqref="J67:J71" name="Range1_32"/>
    <protectedRange algorithmName="SHA-512" hashValue="R8frfBQ/MhInQYm+jLEgMwgPwCkrGPIUaxyIFLRSCn/+fIsUU6bmJDax/r7gTh2PEAEvgODYwg0rRRjqSM/oww==" saltValue="tbZzHO5lCNHCDH5y3XGZag==" spinCount="100000" sqref="J72" name="Range1_33"/>
    <protectedRange algorithmName="SHA-512" hashValue="R8frfBQ/MhInQYm+jLEgMwgPwCkrGPIUaxyIFLRSCn/+fIsUU6bmJDax/r7gTh2PEAEvgODYwg0rRRjqSM/oww==" saltValue="tbZzHO5lCNHCDH5y3XGZag==" spinCount="100000" sqref="G72" name="Range1_34"/>
    <protectedRange algorithmName="SHA-512" hashValue="R8frfBQ/MhInQYm+jLEgMwgPwCkrGPIUaxyIFLRSCn/+fIsUU6bmJDax/r7gTh2PEAEvgODYwg0rRRjqSM/oww==" saltValue="tbZzHO5lCNHCDH5y3XGZag==" spinCount="100000" sqref="G74:G81" name="Range1_35"/>
    <protectedRange algorithmName="SHA-512" hashValue="R8frfBQ/MhInQYm+jLEgMwgPwCkrGPIUaxyIFLRSCn/+fIsUU6bmJDax/r7gTh2PEAEvgODYwg0rRRjqSM/oww==" saltValue="tbZzHO5lCNHCDH5y3XGZag==" spinCount="100000" sqref="J74:J77" name="Range1_36"/>
    <protectedRange algorithmName="SHA-512" hashValue="R8frfBQ/MhInQYm+jLEgMwgPwCkrGPIUaxyIFLRSCn/+fIsUU6bmJDax/r7gTh2PEAEvgODYwg0rRRjqSM/oww==" saltValue="tbZzHO5lCNHCDH5y3XGZag==" spinCount="100000" sqref="J78:J82" name="Range1_37"/>
    <protectedRange algorithmName="SHA-512" hashValue="R8frfBQ/MhInQYm+jLEgMwgPwCkrGPIUaxyIFLRSCn/+fIsUU6bmJDax/r7gTh2PEAEvgODYwg0rRRjqSM/oww==" saltValue="tbZzHO5lCNHCDH5y3XGZag==" spinCount="100000" sqref="G86:G89" name="Range1_38"/>
    <protectedRange algorithmName="SHA-512" hashValue="R8frfBQ/MhInQYm+jLEgMwgPwCkrGPIUaxyIFLRSCn/+fIsUU6bmJDax/r7gTh2PEAEvgODYwg0rRRjqSM/oww==" saltValue="tbZzHO5lCNHCDH5y3XGZag==" spinCount="100000" sqref="J86:J90" name="Range1_39"/>
    <protectedRange algorithmName="SHA-512" hashValue="R8frfBQ/MhInQYm+jLEgMwgPwCkrGPIUaxyIFLRSCn/+fIsUU6bmJDax/r7gTh2PEAEvgODYwg0rRRjqSM/oww==" saltValue="tbZzHO5lCNHCDH5y3XGZag==" spinCount="100000" sqref="G94" name="Range1_40"/>
    <protectedRange algorithmName="SHA-512" hashValue="R8frfBQ/MhInQYm+jLEgMwgPwCkrGPIUaxyIFLRSCn/+fIsUU6bmJDax/r7gTh2PEAEvgODYwg0rRRjqSM/oww==" saltValue="tbZzHO5lCNHCDH5y3XGZag==" spinCount="100000" sqref="J94" name="Range1_41"/>
    <protectedRange algorithmName="SHA-512" hashValue="R8frfBQ/MhInQYm+jLEgMwgPwCkrGPIUaxyIFLRSCn/+fIsUU6bmJDax/r7gTh2PEAEvgODYwg0rRRjqSM/oww==" saltValue="tbZzHO5lCNHCDH5y3XGZag==" spinCount="100000" sqref="G95" name="Range1_42"/>
    <protectedRange algorithmName="SHA-512" hashValue="R8frfBQ/MhInQYm+jLEgMwgPwCkrGPIUaxyIFLRSCn/+fIsUU6bmJDax/r7gTh2PEAEvgODYwg0rRRjqSM/oww==" saltValue="tbZzHO5lCNHCDH5y3XGZag==" spinCount="100000" sqref="J95" name="Range1_43"/>
    <protectedRange algorithmName="SHA-512" hashValue="R8frfBQ/MhInQYm+jLEgMwgPwCkrGPIUaxyIFLRSCn/+fIsUU6bmJDax/r7gTh2PEAEvgODYwg0rRRjqSM/oww==" saltValue="tbZzHO5lCNHCDH5y3XGZag==" spinCount="100000" sqref="G110" name="Range1_44"/>
    <protectedRange algorithmName="SHA-512" hashValue="R8frfBQ/MhInQYm+jLEgMwgPwCkrGPIUaxyIFLRSCn/+fIsUU6bmJDax/r7gTh2PEAEvgODYwg0rRRjqSM/oww==" saltValue="tbZzHO5lCNHCDH5y3XGZag==" spinCount="100000" sqref="J110" name="Range1_45"/>
    <protectedRange algorithmName="SHA-512" hashValue="R8frfBQ/MhInQYm+jLEgMwgPwCkrGPIUaxyIFLRSCn/+fIsUU6bmJDax/r7gTh2PEAEvgODYwg0rRRjqSM/oww==" saltValue="tbZzHO5lCNHCDH5y3XGZag==" spinCount="100000" sqref="G116" name="Range1_46"/>
    <protectedRange algorithmName="SHA-512" hashValue="R8frfBQ/MhInQYm+jLEgMwgPwCkrGPIUaxyIFLRSCn/+fIsUU6bmJDax/r7gTh2PEAEvgODYwg0rRRjqSM/oww==" saltValue="tbZzHO5lCNHCDH5y3XGZag==" spinCount="100000" sqref="J116" name="Range1_47"/>
    <protectedRange algorithmName="SHA-512" hashValue="R8frfBQ/MhInQYm+jLEgMwgPwCkrGPIUaxyIFLRSCn/+fIsUU6bmJDax/r7gTh2PEAEvgODYwg0rRRjqSM/oww==" saltValue="tbZzHO5lCNHCDH5y3XGZag==" spinCount="100000" sqref="G127" name="Range1_48"/>
    <protectedRange algorithmName="SHA-512" hashValue="R8frfBQ/MhInQYm+jLEgMwgPwCkrGPIUaxyIFLRSCn/+fIsUU6bmJDax/r7gTh2PEAEvgODYwg0rRRjqSM/oww==" saltValue="tbZzHO5lCNHCDH5y3XGZag==" spinCount="100000" sqref="J127" name="Range1_49"/>
    <protectedRange algorithmName="SHA-512" hashValue="R8frfBQ/MhInQYm+jLEgMwgPwCkrGPIUaxyIFLRSCn/+fIsUU6bmJDax/r7gTh2PEAEvgODYwg0rRRjqSM/oww==" saltValue="tbZzHO5lCNHCDH5y3XGZag==" spinCount="100000" sqref="G129" name="Range1_50"/>
    <protectedRange algorithmName="SHA-512" hashValue="R8frfBQ/MhInQYm+jLEgMwgPwCkrGPIUaxyIFLRSCn/+fIsUU6bmJDax/r7gTh2PEAEvgODYwg0rRRjqSM/oww==" saltValue="tbZzHO5lCNHCDH5y3XGZag==" spinCount="100000" sqref="J129" name="Range1_51"/>
    <protectedRange algorithmName="SHA-512" hashValue="R8frfBQ/MhInQYm+jLEgMwgPwCkrGPIUaxyIFLRSCn/+fIsUU6bmJDax/r7gTh2PEAEvgODYwg0rRRjqSM/oww==" saltValue="tbZzHO5lCNHCDH5y3XGZag==" spinCount="100000" sqref="J131" name="Range1_52"/>
    <protectedRange algorithmName="SHA-512" hashValue="R8frfBQ/MhInQYm+jLEgMwgPwCkrGPIUaxyIFLRSCn/+fIsUU6bmJDax/r7gTh2PEAEvgODYwg0rRRjqSM/oww==" saltValue="tbZzHO5lCNHCDH5y3XGZag==" spinCount="100000" sqref="G133" name="Range1_53"/>
    <protectedRange algorithmName="SHA-512" hashValue="R8frfBQ/MhInQYm+jLEgMwgPwCkrGPIUaxyIFLRSCn/+fIsUU6bmJDax/r7gTh2PEAEvgODYwg0rRRjqSM/oww==" saltValue="tbZzHO5lCNHCDH5y3XGZag==" spinCount="100000" sqref="J133" name="Range1_54"/>
    <protectedRange algorithmName="SHA-512" hashValue="R8frfBQ/MhInQYm+jLEgMwgPwCkrGPIUaxyIFLRSCn/+fIsUU6bmJDax/r7gTh2PEAEvgODYwg0rRRjqSM/oww==" saltValue="tbZzHO5lCNHCDH5y3XGZag==" spinCount="100000" sqref="G139" name="Range1_55"/>
    <protectedRange algorithmName="SHA-512" hashValue="R8frfBQ/MhInQYm+jLEgMwgPwCkrGPIUaxyIFLRSCn/+fIsUU6bmJDax/r7gTh2PEAEvgODYwg0rRRjqSM/oww==" saltValue="tbZzHO5lCNHCDH5y3XGZag==" spinCount="100000" sqref="J139" name="Range1_56"/>
    <protectedRange algorithmName="SHA-512" hashValue="R8frfBQ/MhInQYm+jLEgMwgPwCkrGPIUaxyIFLRSCn/+fIsUU6bmJDax/r7gTh2PEAEvgODYwg0rRRjqSM/oww==" saltValue="tbZzHO5lCNHCDH5y3XGZag==" spinCount="100000" sqref="J140" name="Range1_57"/>
    <protectedRange algorithmName="SHA-512" hashValue="R8frfBQ/MhInQYm+jLEgMwgPwCkrGPIUaxyIFLRSCn/+fIsUU6bmJDax/r7gTh2PEAEvgODYwg0rRRjqSM/oww==" saltValue="tbZzHO5lCNHCDH5y3XGZag==" spinCount="100000" sqref="J142" name="Range1_58"/>
    <protectedRange algorithmName="SHA-512" hashValue="R8frfBQ/MhInQYm+jLEgMwgPwCkrGPIUaxyIFLRSCn/+fIsUU6bmJDax/r7gTh2PEAEvgODYwg0rRRjqSM/oww==" saltValue="tbZzHO5lCNHCDH5y3XGZag==" spinCount="100000" sqref="G143" name="Range1_59"/>
    <protectedRange algorithmName="SHA-512" hashValue="R8frfBQ/MhInQYm+jLEgMwgPwCkrGPIUaxyIFLRSCn/+fIsUU6bmJDax/r7gTh2PEAEvgODYwg0rRRjqSM/oww==" saltValue="tbZzHO5lCNHCDH5y3XGZag==" spinCount="100000" sqref="G91" name="Range1_60"/>
    <protectedRange algorithmName="SHA-512" hashValue="R8frfBQ/MhInQYm+jLEgMwgPwCkrGPIUaxyIFLRSCn/+fIsUU6bmJDax/r7gTh2PEAEvgODYwg0rRRjqSM/oww==" saltValue="tbZzHO5lCNHCDH5y3XGZag==" spinCount="100000" sqref="J91" name="Range1_61"/>
    <protectedRange algorithmName="SHA-512" hashValue="R8frfBQ/MhInQYm+jLEgMwgPwCkrGPIUaxyIFLRSCn/+fIsUU6bmJDax/r7gTh2PEAEvgODYwg0rRRjqSM/oww==" saltValue="tbZzHO5lCNHCDH5y3XGZag==" spinCount="100000" sqref="G90" name="Range1_63"/>
    <protectedRange algorithmName="SHA-512" hashValue="R8frfBQ/MhInQYm+jLEgMwgPwCkrGPIUaxyIFLRSCn/+fIsUU6bmJDax/r7gTh2PEAEvgODYwg0rRRjqSM/oww==" saltValue="tbZzHO5lCNHCDH5y3XGZag==" spinCount="100000" sqref="J148" name="Range1_64"/>
  </protectedRanges>
  <mergeCells count="46">
    <mergeCell ref="L11:L12"/>
    <mergeCell ref="W6:W7"/>
    <mergeCell ref="A7:E7"/>
    <mergeCell ref="M7:Q7"/>
    <mergeCell ref="U11:U12"/>
    <mergeCell ref="V11:V12"/>
    <mergeCell ref="M11:M12"/>
    <mergeCell ref="Q11:Q12"/>
    <mergeCell ref="R11:R12"/>
    <mergeCell ref="C8:L9"/>
    <mergeCell ref="N8:O9"/>
    <mergeCell ref="Q8:V9"/>
    <mergeCell ref="A6:E6"/>
    <mergeCell ref="M6:Q6"/>
    <mergeCell ref="B369:B370"/>
    <mergeCell ref="K369:K370"/>
    <mergeCell ref="L369:L370"/>
    <mergeCell ref="S11:S12"/>
    <mergeCell ref="T11:T12"/>
    <mergeCell ref="B288:L288"/>
    <mergeCell ref="B291:B292"/>
    <mergeCell ref="K291:K292"/>
    <mergeCell ref="L291:L292"/>
    <mergeCell ref="B367:L367"/>
    <mergeCell ref="C155:J155"/>
    <mergeCell ref="B159:B160"/>
    <mergeCell ref="K159:K160"/>
    <mergeCell ref="L159:L160"/>
    <mergeCell ref="B11:B12"/>
    <mergeCell ref="K11:K12"/>
    <mergeCell ref="B560:B561"/>
    <mergeCell ref="K560:K561"/>
    <mergeCell ref="L560:L561"/>
    <mergeCell ref="B400:L400"/>
    <mergeCell ref="B402:B403"/>
    <mergeCell ref="K402:K403"/>
    <mergeCell ref="L402:L403"/>
    <mergeCell ref="B463:L463"/>
    <mergeCell ref="B465:B466"/>
    <mergeCell ref="K465:K466"/>
    <mergeCell ref="L465:L466"/>
    <mergeCell ref="B520:L520"/>
    <mergeCell ref="B522:B523"/>
    <mergeCell ref="K522:K523"/>
    <mergeCell ref="L522:L523"/>
    <mergeCell ref="B558:L558"/>
  </mergeCells>
  <conditionalFormatting sqref="S28">
    <cfRule type="cellIs" dxfId="112" priority="112" stopIfTrue="1" operator="notEqual">
      <formula>ROUND(S28,0)</formula>
    </cfRule>
    <cfRule type="cellIs" dxfId="111" priority="113" stopIfTrue="1" operator="lessThan">
      <formula>0</formula>
    </cfRule>
  </conditionalFormatting>
  <conditionalFormatting sqref="S37">
    <cfRule type="cellIs" dxfId="110" priority="110" stopIfTrue="1" operator="notEqual">
      <formula>ROUND(S37,0)</formula>
    </cfRule>
    <cfRule type="cellIs" dxfId="109" priority="111" stopIfTrue="1" operator="lessThan">
      <formula>0</formula>
    </cfRule>
  </conditionalFormatting>
  <conditionalFormatting sqref="Q41">
    <cfRule type="cellIs" dxfId="108" priority="108" stopIfTrue="1" operator="notEqual">
      <formula>ROUND(Q41,0)</formula>
    </cfRule>
    <cfRule type="cellIs" dxfId="107" priority="109" stopIfTrue="1" operator="lessThan">
      <formula>0</formula>
    </cfRule>
  </conditionalFormatting>
  <conditionalFormatting sqref="Q40">
    <cfRule type="cellIs" dxfId="106" priority="106" stopIfTrue="1" operator="notEqual">
      <formula>ROUND(Q40,0)</formula>
    </cfRule>
    <cfRule type="cellIs" dxfId="105" priority="107" stopIfTrue="1" operator="lessThan">
      <formula>0</formula>
    </cfRule>
  </conditionalFormatting>
  <conditionalFormatting sqref="S54">
    <cfRule type="cellIs" dxfId="104" priority="104" stopIfTrue="1" operator="notEqual">
      <formula>ROUND(S54,0)</formula>
    </cfRule>
    <cfRule type="cellIs" dxfId="103" priority="105" stopIfTrue="1" operator="lessThan">
      <formula>0</formula>
    </cfRule>
  </conditionalFormatting>
  <conditionalFormatting sqref="S55">
    <cfRule type="cellIs" dxfId="102" priority="102" stopIfTrue="1" operator="notEqual">
      <formula>ROUND(S55,0)</formula>
    </cfRule>
    <cfRule type="cellIs" dxfId="101" priority="103" stopIfTrue="1" operator="lessThan">
      <formula>0</formula>
    </cfRule>
  </conditionalFormatting>
  <conditionalFormatting sqref="S57">
    <cfRule type="cellIs" dxfId="100" priority="100" stopIfTrue="1" operator="notEqual">
      <formula>ROUND(S57,0)</formula>
    </cfRule>
    <cfRule type="cellIs" dxfId="99" priority="101" stopIfTrue="1" operator="lessThan">
      <formula>0</formula>
    </cfRule>
  </conditionalFormatting>
  <conditionalFormatting sqref="S59">
    <cfRule type="cellIs" dxfId="98" priority="98" stopIfTrue="1" operator="notEqual">
      <formula>ROUND(S59,0)</formula>
    </cfRule>
    <cfRule type="cellIs" dxfId="97" priority="99" stopIfTrue="1" operator="lessThan">
      <formula>0</formula>
    </cfRule>
  </conditionalFormatting>
  <conditionalFormatting sqref="J84">
    <cfRule type="cellIs" dxfId="96" priority="96" stopIfTrue="1" operator="notEqual">
      <formula>ROUND(J84,0)</formula>
    </cfRule>
    <cfRule type="cellIs" dxfId="95" priority="97" stopIfTrue="1" operator="lessThan">
      <formula>0</formula>
    </cfRule>
  </conditionalFormatting>
  <conditionalFormatting sqref="J96">
    <cfRule type="cellIs" dxfId="94" priority="94" stopIfTrue="1" operator="notEqual">
      <formula>ROUND(J96,0)</formula>
    </cfRule>
    <cfRule type="cellIs" dxfId="93" priority="95" stopIfTrue="1" operator="lessThan">
      <formula>0</formula>
    </cfRule>
  </conditionalFormatting>
  <conditionalFormatting sqref="J128">
    <cfRule type="cellIs" dxfId="92" priority="92" stopIfTrue="1" operator="notEqual">
      <formula>ROUND(J128,0)</formula>
    </cfRule>
    <cfRule type="cellIs" dxfId="91" priority="93" stopIfTrue="1" operator="lessThan">
      <formula>0</formula>
    </cfRule>
  </conditionalFormatting>
  <conditionalFormatting sqref="J33:J34">
    <cfRule type="cellIs" dxfId="90" priority="90" stopIfTrue="1" operator="notEqual">
      <formula>ROUND(J33,0)</formula>
    </cfRule>
    <cfRule type="cellIs" dxfId="89" priority="91" stopIfTrue="1" operator="lessThan">
      <formula>0</formula>
    </cfRule>
  </conditionalFormatting>
  <conditionalFormatting sqref="G111:G112">
    <cfRule type="cellIs" dxfId="88" priority="88" stopIfTrue="1" operator="notEqual">
      <formula>ROUND(G111,0)</formula>
    </cfRule>
    <cfRule type="cellIs" dxfId="87" priority="89" stopIfTrue="1" operator="lessThan">
      <formula>0</formula>
    </cfRule>
  </conditionalFormatting>
  <conditionalFormatting sqref="G128">
    <cfRule type="cellIs" dxfId="86" priority="86" stopIfTrue="1" operator="notEqual">
      <formula>ROUND(G128,0)</formula>
    </cfRule>
    <cfRule type="cellIs" dxfId="85" priority="87" stopIfTrue="1" operator="lessThan">
      <formula>0</formula>
    </cfRule>
  </conditionalFormatting>
  <conditionalFormatting sqref="G131">
    <cfRule type="cellIs" dxfId="84" priority="84" stopIfTrue="1" operator="notEqual">
      <formula>ROUND(G131,0)</formula>
    </cfRule>
    <cfRule type="cellIs" dxfId="83" priority="85" stopIfTrue="1" operator="lessThan">
      <formula>0</formula>
    </cfRule>
  </conditionalFormatting>
  <conditionalFormatting sqref="G49">
    <cfRule type="cellIs" dxfId="82" priority="82" stopIfTrue="1" operator="notEqual">
      <formula>ROUND(G49,0)</formula>
    </cfRule>
    <cfRule type="cellIs" dxfId="81" priority="83" stopIfTrue="1" operator="lessThan">
      <formula>0</formula>
    </cfRule>
  </conditionalFormatting>
  <conditionalFormatting sqref="J111">
    <cfRule type="cellIs" dxfId="80" priority="80" stopIfTrue="1" operator="notEqual">
      <formula>ROUND(J111,0)</formula>
    </cfRule>
    <cfRule type="cellIs" dxfId="79" priority="81" stopIfTrue="1" operator="lessThan">
      <formula>0</formula>
    </cfRule>
  </conditionalFormatting>
  <conditionalFormatting sqref="J112">
    <cfRule type="cellIs" dxfId="78" priority="78" stopIfTrue="1" operator="notEqual">
      <formula>ROUND(J112,0)</formula>
    </cfRule>
    <cfRule type="cellIs" dxfId="77" priority="79" stopIfTrue="1" operator="lessThan">
      <formula>0</formula>
    </cfRule>
  </conditionalFormatting>
  <conditionalFormatting sqref="J143">
    <cfRule type="cellIs" dxfId="76" priority="76" stopIfTrue="1" operator="notEqual">
      <formula>ROUND(J143,0)</formula>
    </cfRule>
    <cfRule type="cellIs" dxfId="75" priority="77" stopIfTrue="1" operator="lessThan">
      <formula>0</formula>
    </cfRule>
  </conditionalFormatting>
  <conditionalFormatting sqref="G33:G34">
    <cfRule type="cellIs" dxfId="74" priority="74" stopIfTrue="1" operator="notEqual">
      <formula>ROUND(G33,0)</formula>
    </cfRule>
    <cfRule type="cellIs" dxfId="73" priority="75" stopIfTrue="1" operator="lessThan">
      <formula>0</formula>
    </cfRule>
  </conditionalFormatting>
  <conditionalFormatting sqref="G50">
    <cfRule type="cellIs" dxfId="72" priority="72" stopIfTrue="1" operator="notEqual">
      <formula>ROUND(G50,0)</formula>
    </cfRule>
    <cfRule type="cellIs" dxfId="71" priority="73" stopIfTrue="1" operator="lessThan">
      <formula>0</formula>
    </cfRule>
  </conditionalFormatting>
  <conditionalFormatting sqref="G84">
    <cfRule type="cellIs" dxfId="70" priority="70" stopIfTrue="1" operator="notEqual">
      <formula>ROUND(G84,0)</formula>
    </cfRule>
    <cfRule type="cellIs" dxfId="69" priority="71" stopIfTrue="1" operator="lessThan">
      <formula>0</formula>
    </cfRule>
  </conditionalFormatting>
  <conditionalFormatting sqref="G31">
    <cfRule type="cellIs" dxfId="68" priority="69" operator="lessThan">
      <formula>0</formula>
    </cfRule>
  </conditionalFormatting>
  <conditionalFormatting sqref="G40">
    <cfRule type="cellIs" dxfId="67" priority="68" operator="lessThan">
      <formula>0</formula>
    </cfRule>
  </conditionalFormatting>
  <conditionalFormatting sqref="J40">
    <cfRule type="cellIs" dxfId="66" priority="67" operator="lessThan">
      <formula>0</formula>
    </cfRule>
  </conditionalFormatting>
  <conditionalFormatting sqref="G82">
    <cfRule type="cellIs" dxfId="65" priority="66" operator="lessThan">
      <formula>0</formula>
    </cfRule>
  </conditionalFormatting>
  <conditionalFormatting sqref="G96">
    <cfRule type="cellIs" dxfId="64" priority="65" operator="lessThan">
      <formula>0</formula>
    </cfRule>
  </conditionalFormatting>
  <conditionalFormatting sqref="G25">
    <cfRule type="cellIs" dxfId="63" priority="64" operator="lessThan">
      <formula>0</formula>
    </cfRule>
  </conditionalFormatting>
  <conditionalFormatting sqref="J25">
    <cfRule type="cellIs" dxfId="62" priority="63" operator="lessThan">
      <formula>0</formula>
    </cfRule>
  </conditionalFormatting>
  <conditionalFormatting sqref="G26">
    <cfRule type="cellIs" dxfId="61" priority="62" operator="lessThan">
      <formula>0</formula>
    </cfRule>
  </conditionalFormatting>
  <conditionalFormatting sqref="J26">
    <cfRule type="cellIs" dxfId="60" priority="61" operator="lessThan">
      <formula>0</formula>
    </cfRule>
  </conditionalFormatting>
  <conditionalFormatting sqref="G28">
    <cfRule type="cellIs" dxfId="59" priority="60" operator="lessThan">
      <formula>0</formula>
    </cfRule>
  </conditionalFormatting>
  <conditionalFormatting sqref="J28">
    <cfRule type="cellIs" dxfId="58" priority="59" operator="lessThan">
      <formula>0</formula>
    </cfRule>
  </conditionalFormatting>
  <conditionalFormatting sqref="J31">
    <cfRule type="cellIs" dxfId="57" priority="58" operator="lessThan">
      <formula>0</formula>
    </cfRule>
  </conditionalFormatting>
  <conditionalFormatting sqref="G32">
    <cfRule type="cellIs" dxfId="56" priority="57" operator="lessThan">
      <formula>0</formula>
    </cfRule>
  </conditionalFormatting>
  <conditionalFormatting sqref="G37">
    <cfRule type="cellIs" dxfId="55" priority="56" operator="lessThan">
      <formula>0</formula>
    </cfRule>
  </conditionalFormatting>
  <conditionalFormatting sqref="J37">
    <cfRule type="cellIs" dxfId="54" priority="55" operator="lessThan">
      <formula>0</formula>
    </cfRule>
  </conditionalFormatting>
  <conditionalFormatting sqref="G41">
    <cfRule type="cellIs" dxfId="53" priority="54" operator="lessThan">
      <formula>0</formula>
    </cfRule>
  </conditionalFormatting>
  <conditionalFormatting sqref="J41">
    <cfRule type="cellIs" dxfId="52" priority="53" operator="lessThan">
      <formula>0</formula>
    </cfRule>
  </conditionalFormatting>
  <conditionalFormatting sqref="G44">
    <cfRule type="cellIs" dxfId="51" priority="52" operator="lessThan">
      <formula>0</formula>
    </cfRule>
  </conditionalFormatting>
  <conditionalFormatting sqref="J44">
    <cfRule type="cellIs" dxfId="50" priority="51" operator="lessThan">
      <formula>0</formula>
    </cfRule>
  </conditionalFormatting>
  <conditionalFormatting sqref="G47">
    <cfRule type="cellIs" dxfId="49" priority="50" operator="lessThan">
      <formula>0</formula>
    </cfRule>
  </conditionalFormatting>
  <conditionalFormatting sqref="J47">
    <cfRule type="cellIs" dxfId="48" priority="49" operator="lessThan">
      <formula>0</formula>
    </cfRule>
  </conditionalFormatting>
  <conditionalFormatting sqref="J48">
    <cfRule type="cellIs" dxfId="47" priority="48" operator="lessThan">
      <formula>0</formula>
    </cfRule>
  </conditionalFormatting>
  <conditionalFormatting sqref="G48">
    <cfRule type="cellIs" dxfId="46" priority="47" operator="lessThan">
      <formula>0</formula>
    </cfRule>
  </conditionalFormatting>
  <conditionalFormatting sqref="J49:J50">
    <cfRule type="cellIs" dxfId="45" priority="46" operator="lessThan">
      <formula>0</formula>
    </cfRule>
  </conditionalFormatting>
  <conditionalFormatting sqref="G54">
    <cfRule type="cellIs" dxfId="44" priority="45" operator="lessThan">
      <formula>0</formula>
    </cfRule>
  </conditionalFormatting>
  <conditionalFormatting sqref="J54">
    <cfRule type="cellIs" dxfId="43" priority="44" operator="lessThan">
      <formula>0</formula>
    </cfRule>
  </conditionalFormatting>
  <conditionalFormatting sqref="G55">
    <cfRule type="cellIs" dxfId="42" priority="43" operator="lessThan">
      <formula>0</formula>
    </cfRule>
  </conditionalFormatting>
  <conditionalFormatting sqref="J55">
    <cfRule type="cellIs" dxfId="41" priority="42" operator="lessThan">
      <formula>0</formula>
    </cfRule>
  </conditionalFormatting>
  <conditionalFormatting sqref="G57">
    <cfRule type="cellIs" dxfId="40" priority="41" operator="lessThan">
      <formula>0</formula>
    </cfRule>
  </conditionalFormatting>
  <conditionalFormatting sqref="J57">
    <cfRule type="cellIs" dxfId="39" priority="40" operator="lessThan">
      <formula>0</formula>
    </cfRule>
  </conditionalFormatting>
  <conditionalFormatting sqref="G59">
    <cfRule type="cellIs" dxfId="38" priority="39" operator="lessThan">
      <formula>0</formula>
    </cfRule>
  </conditionalFormatting>
  <conditionalFormatting sqref="J59">
    <cfRule type="cellIs" dxfId="37" priority="38" operator="lessThan">
      <formula>0</formula>
    </cfRule>
  </conditionalFormatting>
  <conditionalFormatting sqref="G60">
    <cfRule type="cellIs" dxfId="36" priority="37" operator="lessThan">
      <formula>0</formula>
    </cfRule>
  </conditionalFormatting>
  <conditionalFormatting sqref="J60">
    <cfRule type="cellIs" dxfId="35" priority="36" operator="lessThan">
      <formula>0</formula>
    </cfRule>
  </conditionalFormatting>
  <conditionalFormatting sqref="G63:G65">
    <cfRule type="cellIs" dxfId="34" priority="35" operator="lessThan">
      <formula>0</formula>
    </cfRule>
  </conditionalFormatting>
  <conditionalFormatting sqref="J63:J65">
    <cfRule type="cellIs" dxfId="33" priority="34" operator="lessThan">
      <formula>0</formula>
    </cfRule>
  </conditionalFormatting>
  <conditionalFormatting sqref="G67:G71">
    <cfRule type="cellIs" dxfId="32" priority="33" operator="lessThan">
      <formula>0</formula>
    </cfRule>
  </conditionalFormatting>
  <conditionalFormatting sqref="J67:J71">
    <cfRule type="cellIs" dxfId="31" priority="32" operator="lessThan">
      <formula>0</formula>
    </cfRule>
  </conditionalFormatting>
  <conditionalFormatting sqref="J72">
    <cfRule type="cellIs" dxfId="30" priority="31" operator="lessThan">
      <formula>0</formula>
    </cfRule>
  </conditionalFormatting>
  <conditionalFormatting sqref="G72">
    <cfRule type="cellIs" dxfId="29" priority="30" operator="lessThan">
      <formula>0</formula>
    </cfRule>
  </conditionalFormatting>
  <conditionalFormatting sqref="G74:G81">
    <cfRule type="cellIs" dxfId="28" priority="29" operator="lessThan">
      <formula>0</formula>
    </cfRule>
  </conditionalFormatting>
  <conditionalFormatting sqref="J74:J77">
    <cfRule type="cellIs" dxfId="27" priority="28" operator="lessThan">
      <formula>0</formula>
    </cfRule>
  </conditionalFormatting>
  <conditionalFormatting sqref="J78:J82">
    <cfRule type="cellIs" dxfId="26" priority="27" operator="lessThan">
      <formula>0</formula>
    </cfRule>
  </conditionalFormatting>
  <conditionalFormatting sqref="G86:G89">
    <cfRule type="cellIs" dxfId="25" priority="26" operator="lessThan">
      <formula>0</formula>
    </cfRule>
  </conditionalFormatting>
  <conditionalFormatting sqref="J86:J90">
    <cfRule type="cellIs" dxfId="24" priority="25" operator="lessThan">
      <formula>0</formula>
    </cfRule>
  </conditionalFormatting>
  <conditionalFormatting sqref="G94">
    <cfRule type="cellIs" dxfId="23" priority="24" operator="lessThan">
      <formula>0</formula>
    </cfRule>
  </conditionalFormatting>
  <conditionalFormatting sqref="J94">
    <cfRule type="cellIs" dxfId="22" priority="23" operator="lessThan">
      <formula>0</formula>
    </cfRule>
  </conditionalFormatting>
  <conditionalFormatting sqref="G95">
    <cfRule type="cellIs" dxfId="21" priority="22" operator="lessThan">
      <formula>0</formula>
    </cfRule>
  </conditionalFormatting>
  <conditionalFormatting sqref="J95">
    <cfRule type="cellIs" dxfId="20" priority="21" operator="lessThan">
      <formula>0</formula>
    </cfRule>
  </conditionalFormatting>
  <conditionalFormatting sqref="G110">
    <cfRule type="cellIs" dxfId="19" priority="20" operator="lessThan">
      <formula>0</formula>
    </cfRule>
  </conditionalFormatting>
  <conditionalFormatting sqref="J110">
    <cfRule type="cellIs" dxfId="18" priority="19" operator="lessThan">
      <formula>0</formula>
    </cfRule>
  </conditionalFormatting>
  <conditionalFormatting sqref="G116">
    <cfRule type="cellIs" dxfId="17" priority="18" operator="lessThan">
      <formula>0</formula>
    </cfRule>
  </conditionalFormatting>
  <conditionalFormatting sqref="J116">
    <cfRule type="cellIs" dxfId="16" priority="17" operator="lessThan">
      <formula>0</formula>
    </cfRule>
  </conditionalFormatting>
  <conditionalFormatting sqref="G127">
    <cfRule type="cellIs" dxfId="15" priority="16" operator="lessThan">
      <formula>0</formula>
    </cfRule>
  </conditionalFormatting>
  <conditionalFormatting sqref="J127">
    <cfRule type="cellIs" dxfId="14" priority="15" operator="lessThan">
      <formula>0</formula>
    </cfRule>
  </conditionalFormatting>
  <conditionalFormatting sqref="G129">
    <cfRule type="cellIs" dxfId="13" priority="14" operator="lessThan">
      <formula>0</formula>
    </cfRule>
  </conditionalFormatting>
  <conditionalFormatting sqref="J129">
    <cfRule type="cellIs" dxfId="12" priority="13" operator="lessThan">
      <formula>0</formula>
    </cfRule>
  </conditionalFormatting>
  <conditionalFormatting sqref="J131">
    <cfRule type="cellIs" dxfId="11" priority="12" operator="lessThan">
      <formula>0</formula>
    </cfRule>
  </conditionalFormatting>
  <conditionalFormatting sqref="G133">
    <cfRule type="cellIs" dxfId="10" priority="11" operator="lessThan">
      <formula>0</formula>
    </cfRule>
  </conditionalFormatting>
  <conditionalFormatting sqref="J133">
    <cfRule type="cellIs" dxfId="9" priority="10" operator="lessThan">
      <formula>0</formula>
    </cfRule>
  </conditionalFormatting>
  <conditionalFormatting sqref="G139">
    <cfRule type="cellIs" dxfId="8" priority="9" operator="lessThan">
      <formula>0</formula>
    </cfRule>
  </conditionalFormatting>
  <conditionalFormatting sqref="J139">
    <cfRule type="cellIs" dxfId="7" priority="8" operator="lessThan">
      <formula>0</formula>
    </cfRule>
  </conditionalFormatting>
  <conditionalFormatting sqref="J140">
    <cfRule type="cellIs" dxfId="6" priority="7" operator="lessThan">
      <formula>0</formula>
    </cfRule>
  </conditionalFormatting>
  <conditionalFormatting sqref="J142">
    <cfRule type="cellIs" dxfId="5" priority="6" operator="lessThan">
      <formula>0</formula>
    </cfRule>
  </conditionalFormatting>
  <conditionalFormatting sqref="G143">
    <cfRule type="cellIs" dxfId="4" priority="5" operator="lessThan">
      <formula>0</formula>
    </cfRule>
  </conditionalFormatting>
  <conditionalFormatting sqref="G91">
    <cfRule type="cellIs" dxfId="3" priority="4" operator="lessThan">
      <formula>0</formula>
    </cfRule>
  </conditionalFormatting>
  <conditionalFormatting sqref="J91">
    <cfRule type="cellIs" dxfId="2" priority="3" operator="lessThan">
      <formula>0</formula>
    </cfRule>
  </conditionalFormatting>
  <conditionalFormatting sqref="G90">
    <cfRule type="cellIs" dxfId="1" priority="2" operator="lessThan">
      <formula>0</formula>
    </cfRule>
  </conditionalFormatting>
  <conditionalFormatting sqref="J148">
    <cfRule type="cellIs" dxfId="0" priority="1" operator="lessThan">
      <formula>0</formula>
    </cfRule>
  </conditionalFormatting>
  <dataValidations count="2">
    <dataValidation type="whole" operator="notEqual" allowBlank="1" showErrorMessage="1" errorTitle="Nedopušten upis" error="Dopušten je unos samo cjelobrojnih zaokruženih vrijednosti. Na sva polja dopušten je unos i pozitivnih i negativnih iznosa, a kontrole će javiti pogrešku ako je upisan negativan iznos gdje ne bi smio biti" sqref="S28 J33:J34 S37 G131 Q40:Q41 G40 G128 J128 S54:S55 J111:J112 S57 G33:G34 S59 J40 J96 G96 J143 G49:G50 G111:G112 G84 J84 G82" xr:uid="{32F55878-3BDC-4E4A-A831-DF939710F4D0}">
      <formula1>99999999</formula1>
    </dataValidation>
    <dataValidation type="whole" operator="greaterThanOrEqual" allowBlank="1" showErrorMessage="1" errorTitle="Neispravan iznos" error="Vrijednost mora biti cjelobrojna numerička veća ili jednaka nuli" sqref="G574:J576 H141:I143 G339:J340 G458:J459 J358:J359 J146:J147 J141 G141:G142 G394:J396 G545:J545 G217:J217 G358:G359 G353:J355 G237:K239 G571:I571 G233:J234 G389:J390 G515:J517 G444:J444 G503:J503 G512:J512 H358:I360 G553:J553 G453:J454 G146:I148 G108:J109 O108:V109 O141:V143 O146:V148" xr:uid="{19301F1B-E194-4E17-9AB8-FF683E056CD8}">
      <formula1>0</formula1>
    </dataValidation>
  </dataValidations>
  <pageMargins left="0.39370078740157483" right="0.15748031496062992" top="0.39370078740157483" bottom="0.39370078740157483" header="0.51181102362204722" footer="0.51181102362204722"/>
  <pageSetup paperSize="260" fitToHeight="0" orientation="portrait" horizontalDpi="180" verticalDpi="18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2</vt:i4>
      </vt:variant>
    </vt:vector>
  </HeadingPairs>
  <TitlesOfParts>
    <vt:vector size="5" baseType="lpstr">
      <vt:lpstr>Opći dio Izvršenja 2022</vt:lpstr>
      <vt:lpstr>ukupno 1-12 22</vt:lpstr>
      <vt:lpstr>IZVRŠENJE PLANA ZA 1-12 2022</vt:lpstr>
      <vt:lpstr>'IZVRŠENJE PLANA ZA 1-12 2022'!Podrucje_ispisa</vt:lpstr>
      <vt:lpstr>'ukupno 1-12 22'!Podrucje_ispisa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Racunovodstvo</dc:creator>
  <cp:lastModifiedBy>Racunovodstvo</cp:lastModifiedBy>
  <cp:lastPrinted>2023-03-31T11:23:26Z</cp:lastPrinted>
  <dcterms:created xsi:type="dcterms:W3CDTF">2023-03-31T06:13:03Z</dcterms:created>
  <dcterms:modified xsi:type="dcterms:W3CDTF">2023-04-05T09:03:48Z</dcterms:modified>
</cp:coreProperties>
</file>